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 activeTab="3"/>
  </bookViews>
  <sheets>
    <sheet name="OxidationIII pH=0" sheetId="1" r:id="rId1"/>
    <sheet name="OxidationIII pH=1.08" sheetId="2" r:id="rId2"/>
    <sheet name="Oxidation III pH=3.15" sheetId="3" r:id="rId3"/>
    <sheet name="Oxidation III pH=10.7" sheetId="5" r:id="rId4"/>
  </sheets>
  <calcPr calcId="145621" concurrentCalc="0"/>
</workbook>
</file>

<file path=xl/calcChain.xml><?xml version="1.0" encoding="utf-8"?>
<calcChain xmlns="http://schemas.openxmlformats.org/spreadsheetml/2006/main">
  <c r="I39" i="3" l="1"/>
  <c r="H39" i="3"/>
  <c r="G10" i="2"/>
  <c r="D10" i="2"/>
  <c r="G32" i="3"/>
  <c r="I37" i="3"/>
  <c r="H37" i="3"/>
  <c r="D31" i="3"/>
  <c r="D28" i="3"/>
  <c r="N13" i="3"/>
  <c r="N14" i="3"/>
  <c r="I41" i="2"/>
  <c r="H41" i="2"/>
  <c r="I36" i="1"/>
  <c r="H36" i="1"/>
  <c r="D5" i="5"/>
  <c r="D9" i="5"/>
  <c r="H16" i="5"/>
  <c r="I16" i="5"/>
  <c r="D8" i="5"/>
  <c r="H15" i="5"/>
  <c r="I15" i="5"/>
  <c r="H13" i="5"/>
  <c r="I13" i="5"/>
  <c r="D7" i="5"/>
  <c r="G9" i="5"/>
  <c r="D6" i="5"/>
  <c r="G8" i="5"/>
  <c r="H7" i="5"/>
  <c r="I7" i="5"/>
  <c r="H6" i="5"/>
  <c r="I6" i="5"/>
  <c r="H43" i="2"/>
  <c r="I43" i="2"/>
  <c r="G38" i="2"/>
  <c r="D36" i="2"/>
  <c r="G9" i="2"/>
  <c r="D9" i="2"/>
  <c r="D13" i="2"/>
  <c r="D32" i="2"/>
  <c r="I38" i="1"/>
  <c r="H38" i="1"/>
  <c r="H37" i="1"/>
  <c r="D8" i="2"/>
  <c r="D7" i="2"/>
  <c r="N12" i="2"/>
  <c r="G8" i="2"/>
  <c r="D6" i="2"/>
  <c r="D5" i="2"/>
  <c r="G6" i="2"/>
  <c r="G7" i="2"/>
  <c r="D28" i="1"/>
  <c r="G33" i="1"/>
  <c r="D31" i="1"/>
  <c r="D7" i="1"/>
  <c r="D27" i="1"/>
  <c r="D25" i="3"/>
  <c r="D26" i="3"/>
  <c r="H26" i="3"/>
  <c r="I26" i="3"/>
  <c r="D27" i="3"/>
  <c r="H29" i="3"/>
  <c r="I29" i="3"/>
  <c r="D29" i="3"/>
  <c r="D30" i="3"/>
  <c r="H33" i="3"/>
  <c r="I33" i="3"/>
  <c r="D24" i="3"/>
  <c r="H35" i="3"/>
  <c r="I35" i="3"/>
  <c r="H36" i="3"/>
  <c r="I36" i="3"/>
  <c r="H38" i="3"/>
  <c r="I38" i="3"/>
  <c r="H25" i="3"/>
  <c r="I25" i="3"/>
  <c r="D6" i="3"/>
  <c r="D7" i="3"/>
  <c r="H7" i="3"/>
  <c r="I7" i="3"/>
  <c r="D8" i="3"/>
  <c r="D9" i="3"/>
  <c r="H10" i="3"/>
  <c r="I10" i="3"/>
  <c r="D10" i="3"/>
  <c r="D11" i="3"/>
  <c r="H13" i="3"/>
  <c r="I13" i="3"/>
  <c r="D5" i="3"/>
  <c r="H15" i="3"/>
  <c r="I15" i="3"/>
  <c r="H16" i="3"/>
  <c r="I16" i="3"/>
  <c r="H17" i="3"/>
  <c r="I17" i="3"/>
  <c r="H6" i="3"/>
  <c r="I6" i="3"/>
  <c r="D30" i="2"/>
  <c r="D31" i="2"/>
  <c r="N14" i="2"/>
  <c r="N15" i="2"/>
  <c r="H31" i="2"/>
  <c r="I31" i="2"/>
  <c r="D33" i="2"/>
  <c r="H34" i="2"/>
  <c r="I34" i="2"/>
  <c r="D34" i="2"/>
  <c r="D35" i="2"/>
  <c r="H37" i="2"/>
  <c r="I37" i="2"/>
  <c r="D29" i="2"/>
  <c r="H39" i="2"/>
  <c r="I39" i="2"/>
  <c r="H40" i="2"/>
  <c r="I40" i="2"/>
  <c r="H42" i="2"/>
  <c r="I42" i="2"/>
  <c r="H30" i="2"/>
  <c r="I30" i="2"/>
  <c r="D11" i="2"/>
  <c r="D12" i="2"/>
  <c r="H12" i="2"/>
  <c r="I12" i="2"/>
  <c r="D14" i="2"/>
  <c r="H15" i="2"/>
  <c r="I15" i="2"/>
  <c r="D15" i="2"/>
  <c r="D16" i="2"/>
  <c r="H18" i="2"/>
  <c r="I18" i="2"/>
  <c r="H20" i="2"/>
  <c r="I20" i="2"/>
  <c r="H21" i="2"/>
  <c r="I21" i="2"/>
  <c r="H22" i="2"/>
  <c r="I22" i="2"/>
  <c r="H11" i="2"/>
  <c r="I11" i="2"/>
  <c r="D25" i="1"/>
  <c r="D26" i="1"/>
  <c r="H26" i="1"/>
  <c r="I26" i="1"/>
  <c r="H29" i="1"/>
  <c r="I29" i="1"/>
  <c r="D29" i="1"/>
  <c r="D30" i="1"/>
  <c r="H32" i="1"/>
  <c r="I32" i="1"/>
  <c r="D24" i="1"/>
  <c r="H34" i="1"/>
  <c r="I34" i="1"/>
  <c r="H35" i="1"/>
  <c r="I35" i="1"/>
  <c r="I37" i="1"/>
  <c r="H25" i="1"/>
  <c r="I25" i="1"/>
  <c r="D6" i="1"/>
  <c r="H7" i="1"/>
  <c r="I7" i="1"/>
  <c r="D8" i="1"/>
  <c r="D9" i="1"/>
  <c r="H10" i="1"/>
  <c r="I10" i="1"/>
  <c r="D10" i="1"/>
  <c r="D11" i="1"/>
  <c r="H13" i="1"/>
  <c r="I13" i="1"/>
  <c r="D5" i="1"/>
  <c r="H15" i="1"/>
  <c r="I15" i="1"/>
  <c r="H16" i="1"/>
  <c r="I16" i="1"/>
  <c r="H17" i="1"/>
  <c r="I17" i="1"/>
  <c r="H6" i="1"/>
  <c r="I6" i="1"/>
  <c r="N11" i="3"/>
  <c r="G31" i="3"/>
  <c r="G30" i="3"/>
  <c r="G28" i="3"/>
  <c r="G27" i="3"/>
  <c r="G12" i="3"/>
  <c r="G11" i="3"/>
  <c r="G9" i="3"/>
  <c r="G8" i="3"/>
  <c r="G36" i="2"/>
  <c r="G35" i="2"/>
  <c r="G33" i="2"/>
  <c r="G32" i="2"/>
  <c r="G17" i="2"/>
  <c r="G16" i="2"/>
  <c r="G14" i="2"/>
  <c r="G13" i="2"/>
  <c r="G31" i="1"/>
  <c r="G30" i="1"/>
  <c r="G28" i="1"/>
  <c r="G27" i="1"/>
  <c r="G12" i="1"/>
  <c r="G11" i="1"/>
  <c r="G9" i="1"/>
  <c r="G8" i="1"/>
  <c r="N13" i="1"/>
  <c r="N14" i="1"/>
  <c r="N11" i="1"/>
</calcChain>
</file>

<file path=xl/sharedStrings.xml><?xml version="1.0" encoding="utf-8"?>
<sst xmlns="http://schemas.openxmlformats.org/spreadsheetml/2006/main" count="256" uniqueCount="134">
  <si>
    <t xml:space="preserve">Compound </t>
  </si>
  <si>
    <t>B3LYP/6-31+G(d,p)/SMD multi explicit water molecules</t>
  </si>
  <si>
    <t>Reaction</t>
  </si>
  <si>
    <t>Gaq</t>
  </si>
  <si>
    <t>au</t>
  </si>
  <si>
    <t>kcal/mol</t>
  </si>
  <si>
    <r>
      <t>p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a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</si>
  <si>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(SHE)</t>
    </r>
  </si>
  <si>
    <r>
      <t>E°</t>
    </r>
    <r>
      <rPr>
        <i/>
        <vertAlign val="subscript"/>
        <sz val="11"/>
        <color theme="1"/>
        <rFont val="Calibri"/>
        <family val="2"/>
        <scheme val="minor"/>
      </rPr>
      <t>ox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(Ag/AgCl)</t>
    </r>
  </si>
  <si>
    <t>R</t>
  </si>
  <si>
    <t>T</t>
  </si>
  <si>
    <r>
      <rPr>
        <b/>
        <sz val="11"/>
        <color indexed="8"/>
        <rFont val="Calibri"/>
        <family val="2"/>
      </rPr>
      <t>Δ</t>
    </r>
    <r>
      <rPr>
        <b/>
        <sz val="11"/>
        <color indexed="8"/>
        <rFont val="Arial"/>
        <family val="2"/>
      </rPr>
      <t>G(aq)H+</t>
    </r>
  </si>
  <si>
    <t>SHE</t>
  </si>
  <si>
    <t>F</t>
  </si>
  <si>
    <t>Ggas e</t>
  </si>
  <si>
    <t>1/2.303RT</t>
  </si>
  <si>
    <t>(atm-&gt;m/l)</t>
  </si>
  <si>
    <t>Ggas e/F</t>
  </si>
  <si>
    <t>SHE+G(e-)</t>
  </si>
  <si>
    <t>Termodinamic constants</t>
  </si>
  <si>
    <r>
      <rPr>
        <b/>
        <sz val="11"/>
        <color theme="1"/>
        <rFont val="Calibri"/>
        <family val="2"/>
        <scheme val="minor"/>
      </rPr>
      <t>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</si>
  <si>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t>ΔG(aq)H+</t>
  </si>
  <si>
    <t>SHE to Ag/AgCl</t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</si>
  <si>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2+.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</si>
  <si>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 xml:space="preserve">2+.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</si>
  <si>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3+</t>
    </r>
  </si>
  <si>
    <r>
      <t>4Q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</si>
  <si>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t>4Q</t>
  </si>
  <si>
    <r>
      <t>4OH6</t>
    </r>
    <r>
      <rPr>
        <b/>
        <vertAlign val="superscript"/>
        <sz val="11"/>
        <color theme="1"/>
        <rFont val="Calibri"/>
        <family val="2"/>
        <scheme val="minor"/>
      </rPr>
      <t>+.</t>
    </r>
  </si>
  <si>
    <r>
      <t>4OH6</t>
    </r>
    <r>
      <rPr>
        <b/>
        <vertAlign val="superscript"/>
        <sz val="11"/>
        <color theme="1"/>
        <rFont val="Calibri"/>
        <family val="2"/>
        <scheme val="minor"/>
      </rPr>
      <t>2+</t>
    </r>
  </si>
  <si>
    <r>
      <t>4OH5</t>
    </r>
    <r>
      <rPr>
        <b/>
        <vertAlign val="superscript"/>
        <sz val="11"/>
        <color theme="1"/>
        <rFont val="Calibri"/>
        <family val="2"/>
        <scheme val="minor"/>
      </rPr>
      <t>+.</t>
    </r>
  </si>
  <si>
    <r>
      <t>4OH5</t>
    </r>
    <r>
      <rPr>
        <b/>
        <vertAlign val="superscript"/>
        <sz val="11"/>
        <color theme="1"/>
        <rFont val="Calibri"/>
        <family val="2"/>
        <scheme val="minor"/>
      </rPr>
      <t>2+</t>
    </r>
  </si>
  <si>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>2+.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 xml:space="preserve">3+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</si>
  <si>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</si>
  <si>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</si>
  <si>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</si>
  <si>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</si>
  <si>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</si>
  <si>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</si>
  <si>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</si>
  <si>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</si>
  <si>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>2+.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4OH6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</si>
  <si>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>2+.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</si>
  <si>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</t>
    </r>
    <r>
      <rPr>
        <b/>
        <vertAlign val="superscript"/>
        <sz val="11"/>
        <color theme="1"/>
        <rFont val="Calibri"/>
        <family val="2"/>
        <scheme val="minor"/>
      </rPr>
      <t>3+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</si>
  <si>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</si>
  <si>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</si>
  <si>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</si>
  <si>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</si>
  <si>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</si>
  <si>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</si>
  <si>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4C15</t>
  </si>
  <si>
    <t>4C17</t>
  </si>
  <si>
    <r>
      <rPr>
        <b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</si>
  <si>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</si>
  <si>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4C1715</t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</si>
  <si>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</si>
  <si>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4C17</t>
    </r>
    <r>
      <rPr>
        <b/>
        <vertAlign val="superscript"/>
        <sz val="11"/>
        <color theme="1"/>
        <rFont val="Calibri"/>
        <family val="2"/>
        <scheme val="minor"/>
      </rPr>
      <t>+.</t>
    </r>
  </si>
  <si>
    <r>
      <t>4C17</t>
    </r>
    <r>
      <rPr>
        <b/>
        <vertAlign val="superscript"/>
        <sz val="11"/>
        <color theme="1"/>
        <rFont val="Calibri"/>
        <family val="2"/>
        <scheme val="minor"/>
      </rPr>
      <t>2+</t>
    </r>
  </si>
  <si>
    <r>
      <t>4C17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</si>
  <si>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t>4C17Q</t>
  </si>
  <si>
    <r>
      <t>4C1715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</si>
  <si>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4C1715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</si>
  <si>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4C1715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</si>
  <si>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r>
      <t>4C1715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</si>
  <si>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t>4C1715Q</t>
  </si>
  <si>
    <t>4C1715OH6</t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</si>
  <si>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</si>
  <si>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</si>
  <si>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10C17</t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</si>
  <si>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10C17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</si>
  <si>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4C17215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</si>
  <si>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4C1715OH6</t>
    </r>
    <r>
      <rPr>
        <sz val="11"/>
        <color theme="1"/>
        <rFont val="Calibri"/>
        <family val="2"/>
        <scheme val="minor"/>
      </rPr>
      <t xml:space="preserve"> --&gt; 4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</si>
  <si>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4C17215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</si>
  <si>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4C1715OH6</t>
    </r>
    <r>
      <rPr>
        <b/>
        <vertAlign val="superscript"/>
        <sz val="11"/>
        <color theme="1"/>
        <rFont val="Calibri"/>
        <family val="2"/>
        <scheme val="minor"/>
      </rPr>
      <t>.2-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</si>
  <si>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</si>
  <si>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</si>
  <si>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</si>
  <si>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4C17152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</si>
  <si>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</si>
  <si>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C17215Q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</si>
  <si>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4OH5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</si>
  <si>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</si>
  <si>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10C1715</t>
  </si>
  <si>
    <t>4C1715OH65</t>
  </si>
  <si>
    <r>
      <rPr>
        <b/>
        <sz val="11"/>
        <color theme="1"/>
        <rFont val="Calibri"/>
        <family val="2"/>
        <scheme val="minor"/>
      </rPr>
      <t>4C1715OH6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4C1715OH65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</si>
  <si>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t>Since C6-OH</t>
  </si>
  <si>
    <t>Since C5-OH</t>
  </si>
  <si>
    <t>since C6-OH</t>
  </si>
  <si>
    <r>
      <t>4C17OH6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</si>
  <si>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t>4C17OH6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</si>
  <si>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4C17OH5</t>
    </r>
    <r>
      <rPr>
        <b/>
        <vertAlign val="superscript"/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</si>
  <si>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 --&gt; 4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</si>
  <si>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C172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</si>
  <si>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</si>
  <si>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4C17OH6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</si>
  <si>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4C17OH6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</si>
  <si>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4C17OH6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</si>
  <si>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4C17OH6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</si>
  <si>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</si>
  <si>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</si>
  <si>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</si>
  <si>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</si>
  <si>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 xml:space="preserve">+.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</si>
  <si>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4C172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</si>
  <si>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+.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</si>
  <si>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</si>
  <si>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C17OH5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</si>
  <si>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</si>
  <si>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10C17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</si>
  <si>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</si>
  <si>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</si>
  <si>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4C17OH5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</si>
  <si>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</si>
  <si>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t>4C1715OH6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</si>
  <si>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</si>
  <si>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</si>
  <si>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</si>
  <si>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</si>
  <si>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</si>
  <si>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</si>
  <si>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.2-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</si>
  <si>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</si>
  <si>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4C1715OH6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</si>
  <si>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</si>
  <si>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t>4C1715OH5</t>
    </r>
    <r>
      <rPr>
        <b/>
        <vertAlign val="superscript"/>
        <sz val="11"/>
        <color theme="1"/>
        <rFont val="Calibri"/>
        <family val="2"/>
        <scheme val="minor"/>
      </rPr>
      <t>.-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</si>
  <si>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</si>
  <si>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>-</t>
    </r>
  </si>
  <si>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 xml:space="preserve">.2-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</si>
  <si>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10C1715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</si>
  <si>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 xml:space="preserve">.-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</si>
  <si>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4C1715Q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</si>
  <si>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4C1715OH5</t>
    </r>
    <r>
      <rPr>
        <b/>
        <vertAlign val="superscript"/>
        <sz val="11"/>
        <color theme="1"/>
        <rFont val="Calibri"/>
        <family val="2"/>
        <scheme val="minor"/>
      </rPr>
      <t>.-</t>
    </r>
    <r>
      <rPr>
        <sz val="11"/>
        <color theme="1"/>
        <rFont val="Calibri"/>
        <family val="2"/>
        <scheme val="minor"/>
      </rPr>
      <t xml:space="preserve">--&gt; </t>
    </r>
    <r>
      <rPr>
        <b/>
        <sz val="11"/>
        <color theme="1"/>
        <rFont val="Calibri"/>
        <family val="2"/>
        <scheme val="minor"/>
      </rPr>
      <t>10C1715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</si>
  <si>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 xml:space="preserve">4C1715 </t>
    </r>
    <r>
      <rPr>
        <sz val="11"/>
        <color theme="1"/>
        <rFont val="Calibri"/>
        <family val="2"/>
        <scheme val="minor"/>
      </rPr>
      <t>--&gt; 4</t>
    </r>
    <r>
      <rPr>
        <b/>
        <sz val="11"/>
        <color theme="1"/>
        <rFont val="Calibri"/>
        <family val="2"/>
        <scheme val="minor"/>
      </rPr>
      <t>C1715Q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+ 2e</t>
    </r>
    <r>
      <rPr>
        <vertAlign val="superscript"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+ 2H</t>
    </r>
    <r>
      <rPr>
        <vertAlign val="superscript"/>
        <sz val="11"/>
        <color theme="1"/>
        <rFont val="Calibri"/>
        <family val="2"/>
        <scheme val="minor"/>
      </rPr>
      <t>+</t>
    </r>
  </si>
  <si>
    <r>
      <rPr>
        <b/>
        <sz val="11"/>
        <color theme="1"/>
        <rFont val="Calibri"/>
        <family val="2"/>
        <scheme val="minor"/>
      </rPr>
      <t>4C17C15</t>
    </r>
    <r>
      <rPr>
        <sz val="11"/>
        <color theme="1"/>
        <rFont val="Calibri"/>
        <family val="2"/>
        <scheme val="minor"/>
      </rPr>
      <t xml:space="preserve"> --&gt; </t>
    </r>
    <r>
      <rPr>
        <b/>
        <sz val="11"/>
        <color theme="1"/>
        <rFont val="Calibri"/>
        <family val="2"/>
        <scheme val="minor"/>
      </rPr>
      <t>10C17C15</t>
    </r>
    <r>
      <rPr>
        <sz val="11"/>
        <color theme="1"/>
        <rFont val="Calibri"/>
        <family val="2"/>
        <scheme val="minor"/>
      </rPr>
      <t xml:space="preserve"> + 2e</t>
    </r>
    <r>
      <rPr>
        <vertAlign val="superscript"/>
        <sz val="11"/>
        <color theme="1"/>
        <rFont val="Calibri"/>
        <family val="2"/>
        <scheme val="minor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</si>
</sst>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"/>
    <numFmt numFmtId="165" formatCode="0.0000"/>
    <numFmt numFmtId="166" formatCode="0.000"/>
    <numFmt numFmtId="167" formatCode="#,##0.0000000"/>
    <numFmt numFmtId="168" formatCode="#,##0.000000"/>
    <numFmt numFmtId="169" formatCode="0.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Verdana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sz val="12"/>
      <color rgb="FF212121"/>
      <name val="GTWalsheimPro-Regular"/>
    </font>
    <font>
      <sz val="12"/>
      <color indexed="8"/>
      <name val="Calibri"/>
      <family val="2"/>
      <scheme val="minor"/>
    </font>
    <font>
      <sz val="12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1" fillId="0" borderId="0" applyNumberFormat="0" applyFill="0" applyBorder="0" applyProtection="0">
      <alignment vertical="top" wrapText="1"/>
    </xf>
    <xf numFmtId="0" fontId="12" fillId="0" borderId="0"/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Protection="0">
      <alignment vertical="top" wrapText="1"/>
    </xf>
    <xf numFmtId="0" fontId="1" fillId="0" borderId="0"/>
    <xf numFmtId="0" fontId="13" fillId="0" borderId="0" applyNumberFormat="0" applyFill="0" applyBorder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Protection="0">
      <alignment vertical="top" wrapText="1"/>
    </xf>
    <xf numFmtId="0" fontId="17" fillId="0" borderId="0" applyNumberFormat="0" applyFill="0" applyBorder="0" applyProtection="0">
      <alignment vertical="top" wrapText="1"/>
    </xf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6" fontId="6" fillId="0" borderId="0" xfId="0" applyNumberFormat="1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7" fontId="1" fillId="0" borderId="0" xfId="1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Font="1"/>
    <xf numFmtId="2" fontId="10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169" fontId="10" fillId="0" borderId="0" xfId="2" applyNumberFormat="1" applyFont="1" applyFill="1" applyBorder="1" applyAlignment="1">
      <alignment horizontal="center" wrapText="1"/>
    </xf>
    <xf numFmtId="169" fontId="10" fillId="0" borderId="0" xfId="2" applyNumberFormat="1" applyFont="1" applyBorder="1" applyAlignment="1">
      <alignment horizontal="center" wrapText="1"/>
    </xf>
    <xf numFmtId="168" fontId="10" fillId="3" borderId="0" xfId="2" applyNumberFormat="1" applyFont="1" applyFill="1" applyBorder="1" applyAlignment="1">
      <alignment horizontal="center" wrapText="1"/>
    </xf>
    <xf numFmtId="168" fontId="10" fillId="0" borderId="0" xfId="2" applyNumberFormat="1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1" fillId="0" borderId="0" xfId="4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" fontId="10" fillId="0" borderId="0" xfId="0" applyNumberFormat="1" applyFont="1" applyBorder="1" applyAlignment="1">
      <alignment horizontal="center" wrapText="1"/>
    </xf>
    <xf numFmtId="167" fontId="1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15" fillId="0" borderId="0" xfId="0" applyFont="1"/>
    <xf numFmtId="0" fontId="10" fillId="0" borderId="0" xfId="23" applyFont="1" applyFill="1" applyBorder="1" applyAlignment="1">
      <alignment horizontal="center" vertical="top"/>
    </xf>
    <xf numFmtId="0" fontId="10" fillId="0" borderId="0" xfId="24" applyFont="1" applyAlignment="1">
      <alignment horizontal="center" vertical="top"/>
    </xf>
    <xf numFmtId="0" fontId="16" fillId="0" borderId="0" xfId="24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5">
    <cellStyle name="Normal" xfId="0" builtinId="0"/>
    <cellStyle name="Normal 10" xfId="13"/>
    <cellStyle name="Normal 10 2" xfId="22"/>
    <cellStyle name="Normal 11" xfId="14"/>
    <cellStyle name="Normal 11 2" xfId="23"/>
    <cellStyle name="Normal 12" xfId="2"/>
    <cellStyle name="Normal 13" xfId="24"/>
    <cellStyle name="Normal 2" xfId="3"/>
    <cellStyle name="Normal 3" xfId="7"/>
    <cellStyle name="Normal 4" xfId="5"/>
    <cellStyle name="Normal 4 2" xfId="8"/>
    <cellStyle name="Normal 4 2 2" xfId="16"/>
    <cellStyle name="Normal 5" xfId="4"/>
    <cellStyle name="Normal 5 2" xfId="15"/>
    <cellStyle name="Normal 6" xfId="10"/>
    <cellStyle name="Normal 6 2" xfId="18"/>
    <cellStyle name="Normal 7" xfId="11"/>
    <cellStyle name="Normal 7 2" xfId="19"/>
    <cellStyle name="Normal 8" xfId="1"/>
    <cellStyle name="Normal 8 2" xfId="20"/>
    <cellStyle name="Normal 9" xfId="12"/>
    <cellStyle name="Normal 9 2" xfId="21"/>
    <cellStyle name="Porcentaje 2" xfId="6"/>
    <cellStyle name="Porcentaje 2 2" xfId="9"/>
    <cellStyle name="Porcentaje 2 2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0</xdr:row>
          <xdr:rowOff>76200</xdr:rowOff>
        </xdr:from>
        <xdr:to>
          <xdr:col>11</xdr:col>
          <xdr:colOff>695325</xdr:colOff>
          <xdr:row>19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19050</xdr:rowOff>
        </xdr:from>
        <xdr:to>
          <xdr:col>11</xdr:col>
          <xdr:colOff>647700</xdr:colOff>
          <xdr:row>39</xdr:row>
          <xdr:rowOff>152400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</xdr:row>
          <xdr:rowOff>114300</xdr:rowOff>
        </xdr:from>
        <xdr:to>
          <xdr:col>11</xdr:col>
          <xdr:colOff>990600</xdr:colOff>
          <xdr:row>19</xdr:row>
          <xdr:rowOff>114300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26</xdr:row>
          <xdr:rowOff>19050</xdr:rowOff>
        </xdr:from>
        <xdr:to>
          <xdr:col>12</xdr:col>
          <xdr:colOff>47625</xdr:colOff>
          <xdr:row>44</xdr:row>
          <xdr:rowOff>152400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28575</xdr:rowOff>
        </xdr:from>
        <xdr:to>
          <xdr:col>11</xdr:col>
          <xdr:colOff>1028700</xdr:colOff>
          <xdr:row>18</xdr:row>
          <xdr:rowOff>85725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</xdr:row>
          <xdr:rowOff>0</xdr:rowOff>
        </xdr:from>
        <xdr:to>
          <xdr:col>11</xdr:col>
          <xdr:colOff>1028700</xdr:colOff>
          <xdr:row>19</xdr:row>
          <xdr:rowOff>161925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9"/>
  <sheetViews>
    <sheetView topLeftCell="A19" workbookViewId="0">
      <selection activeCell="A33" sqref="A33:D34"/>
    </sheetView>
  </sheetViews>
  <sheetFormatPr baseColWidth="10" defaultRowHeight="15"/>
  <cols>
    <col min="1" max="1" width="13.42578125" customWidth="1"/>
    <col min="2" max="2" width="11.42578125" style="1"/>
    <col min="3" max="3" width="16.5703125" customWidth="1"/>
    <col min="4" max="4" width="14.85546875" bestFit="1" customWidth="1"/>
    <col min="6" max="6" width="19.28515625" style="1" customWidth="1"/>
    <col min="8" max="8" width="14.140625" customWidth="1"/>
    <col min="9" max="12" width="16" customWidth="1"/>
    <col min="13" max="13" width="19" customWidth="1"/>
    <col min="14" max="14" width="16.7109375" customWidth="1"/>
  </cols>
  <sheetData>
    <row r="1" spans="1:14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7"/>
      <c r="K1" s="7"/>
    </row>
    <row r="2" spans="1:14">
      <c r="A2" s="64"/>
      <c r="B2" s="64"/>
      <c r="C2" s="64"/>
      <c r="D2" s="64"/>
      <c r="E2" s="64"/>
      <c r="F2" s="64"/>
      <c r="G2" s="64"/>
      <c r="H2" s="64"/>
      <c r="I2" s="64"/>
      <c r="J2" s="7"/>
      <c r="K2" s="7"/>
    </row>
    <row r="3" spans="1:14">
      <c r="C3" s="64" t="s">
        <v>3</v>
      </c>
      <c r="D3" s="64"/>
      <c r="E3" s="7"/>
      <c r="M3" s="63" t="s">
        <v>19</v>
      </c>
      <c r="N3" s="63"/>
    </row>
    <row r="4" spans="1:14" ht="18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4"/>
      <c r="N4" s="64"/>
    </row>
    <row r="5" spans="1:14">
      <c r="B5" s="13">
        <v>4</v>
      </c>
      <c r="C5" s="15">
        <v>-1599.5752199999999</v>
      </c>
      <c r="D5" s="16">
        <f>C5*627.5095</f>
        <v>-1003748.64651459</v>
      </c>
      <c r="M5" s="8" t="s">
        <v>9</v>
      </c>
      <c r="N5" s="9">
        <v>1.9858779999999999E-3</v>
      </c>
    </row>
    <row r="6" spans="1:14" ht="17.25">
      <c r="A6" s="2"/>
      <c r="B6" s="13" t="s">
        <v>23</v>
      </c>
      <c r="C6" s="17">
        <v>-1599.3851380000001</v>
      </c>
      <c r="D6" s="16">
        <f>C6*627.5095</f>
        <v>-1003629.368253811</v>
      </c>
      <c r="F6" s="1" t="s">
        <v>24</v>
      </c>
      <c r="G6" s="21"/>
      <c r="H6" s="22">
        <f>-(D5-D6)/$N$9-$N$14</f>
        <v>0.85383785294793579</v>
      </c>
      <c r="I6" s="22">
        <f>H6-$N$15</f>
        <v>0.65683785294793573</v>
      </c>
      <c r="J6" s="12"/>
      <c r="K6" s="12"/>
      <c r="M6" s="8" t="s">
        <v>10</v>
      </c>
      <c r="N6" s="9">
        <v>298.14999999999998</v>
      </c>
    </row>
    <row r="7" spans="1:14" ht="17.25">
      <c r="A7" s="2"/>
      <c r="B7" s="13" t="s">
        <v>25</v>
      </c>
      <c r="C7" s="18">
        <v>-1599.1713259999999</v>
      </c>
      <c r="D7" s="16">
        <f>C7*627.5095</f>
        <v>-1003495.1991925969</v>
      </c>
      <c r="F7" s="1" t="s">
        <v>32</v>
      </c>
      <c r="G7" s="21"/>
      <c r="H7" s="22">
        <f>-(D6-D7)/$N$9-$N$14</f>
        <v>1.4995690547931808</v>
      </c>
      <c r="I7" s="22">
        <f t="shared" ref="I7:I17" si="0">H7-$N$15</f>
        <v>1.3025690547931807</v>
      </c>
      <c r="J7" s="12"/>
      <c r="K7" s="12"/>
      <c r="M7" s="8" t="s">
        <v>11</v>
      </c>
      <c r="N7" s="9">
        <v>-270.29000000000002</v>
      </c>
    </row>
    <row r="8" spans="1:14" ht="17.25">
      <c r="A8" s="2" t="s">
        <v>85</v>
      </c>
      <c r="B8" s="13" t="s">
        <v>28</v>
      </c>
      <c r="C8" s="46">
        <v>-1598.9639239999999</v>
      </c>
      <c r="D8" s="16">
        <f t="shared" ref="D8:D11" si="1">C8*627.5095</f>
        <v>-1003365.052467278</v>
      </c>
      <c r="F8" s="1" t="s">
        <v>41</v>
      </c>
      <c r="G8" s="22">
        <f>(D8-D6+$N$7)*$N$11</f>
        <v>-4.3812639712523644</v>
      </c>
      <c r="H8" s="21"/>
      <c r="I8" s="22"/>
      <c r="M8" s="8" t="s">
        <v>12</v>
      </c>
      <c r="N8" s="9">
        <v>4.2809999999999997</v>
      </c>
    </row>
    <row r="9" spans="1:14" ht="17.25">
      <c r="A9" s="2"/>
      <c r="B9" s="13" t="s">
        <v>29</v>
      </c>
      <c r="C9" s="46">
        <v>-1598.763338</v>
      </c>
      <c r="D9" s="16">
        <f t="shared" si="1"/>
        <v>-1003239.182846711</v>
      </c>
      <c r="F9" s="1" t="s">
        <v>38</v>
      </c>
      <c r="G9" s="22">
        <f>(D9-D7+$N$7)*$N$11</f>
        <v>-10.467762301117336</v>
      </c>
      <c r="H9" s="21"/>
      <c r="I9" s="22"/>
      <c r="M9" s="8" t="s">
        <v>13</v>
      </c>
      <c r="N9" s="9">
        <v>23.060369999999999</v>
      </c>
    </row>
    <row r="10" spans="1:14" ht="17.25">
      <c r="A10" s="2"/>
      <c r="B10" s="20" t="s">
        <v>26</v>
      </c>
      <c r="C10" s="19">
        <v>-1598.5192400000001</v>
      </c>
      <c r="D10" s="16">
        <f t="shared" si="1"/>
        <v>-1003086.0090327801</v>
      </c>
      <c r="F10" s="1" t="s">
        <v>37</v>
      </c>
      <c r="G10" s="21"/>
      <c r="H10" s="22">
        <f>-(D8-D9)/$N$9-$N$14</f>
        <v>1.1396684700616184</v>
      </c>
      <c r="I10" s="22">
        <f t="shared" si="0"/>
        <v>0.94266847006161836</v>
      </c>
      <c r="M10" s="8" t="s">
        <v>14</v>
      </c>
      <c r="N10" s="9">
        <v>-0.86699999999999999</v>
      </c>
    </row>
    <row r="11" spans="1:14" ht="17.25">
      <c r="A11" s="2"/>
      <c r="B11" s="13" t="s">
        <v>27</v>
      </c>
      <c r="C11" s="19">
        <v>-1598.348017</v>
      </c>
      <c r="D11" s="16">
        <f t="shared" si="1"/>
        <v>-1002978.5649736616</v>
      </c>
      <c r="F11" s="1" t="s">
        <v>39</v>
      </c>
      <c r="G11" s="22">
        <f>(D10-D8+$N$7)*$N$11</f>
        <v>6.4194403836722262</v>
      </c>
      <c r="H11" s="21"/>
      <c r="I11" s="22"/>
      <c r="M11" s="8" t="s">
        <v>15</v>
      </c>
      <c r="N11" s="11">
        <f>1/(2.303*N5*N6)</f>
        <v>0.73336247449067871</v>
      </c>
    </row>
    <row r="12" spans="1:14" ht="17.25">
      <c r="F12" s="1" t="s">
        <v>40</v>
      </c>
      <c r="G12" s="22">
        <f>(D11-D9+$N$7)*$N$11</f>
        <v>-7.0931749540378028</v>
      </c>
      <c r="H12" s="21"/>
      <c r="I12" s="22"/>
      <c r="M12" s="8" t="s">
        <v>16</v>
      </c>
      <c r="N12" s="9">
        <v>1.89</v>
      </c>
    </row>
    <row r="13" spans="1:14" ht="17.25">
      <c r="F13" s="1" t="s">
        <v>33</v>
      </c>
      <c r="G13" s="21"/>
      <c r="H13" s="22">
        <f>-(D10-D11)/$N$9-$N$14</f>
        <v>0.34065434112774895</v>
      </c>
      <c r="I13" s="22">
        <f t="shared" si="0"/>
        <v>0.14365434112774894</v>
      </c>
      <c r="M13" s="8" t="s">
        <v>17</v>
      </c>
      <c r="N13" s="10">
        <f>N10/N9</f>
        <v>-3.7596968305365443E-2</v>
      </c>
    </row>
    <row r="14" spans="1:14">
      <c r="G14" s="21"/>
      <c r="H14" s="21"/>
      <c r="I14" s="22"/>
      <c r="M14" s="8" t="s">
        <v>18</v>
      </c>
      <c r="N14" s="11">
        <f>N8-N13</f>
        <v>4.3185969683053651</v>
      </c>
    </row>
    <row r="15" spans="1:14" ht="17.25">
      <c r="F15" s="1" t="s">
        <v>34</v>
      </c>
      <c r="H15" s="22">
        <f>-(D5-D8-$N$7)/$N$9-$N$14</f>
        <v>0.59476943960754625</v>
      </c>
      <c r="I15" s="22">
        <f t="shared" si="0"/>
        <v>0.39776943960754624</v>
      </c>
      <c r="M15" s="8" t="s">
        <v>22</v>
      </c>
      <c r="N15" s="11">
        <v>0.19700000000000001</v>
      </c>
    </row>
    <row r="16" spans="1:14" ht="17.25">
      <c r="F16" s="1" t="s">
        <v>35</v>
      </c>
      <c r="H16" s="22">
        <f>-(D8-D11-$N$7)/$N$9-$N$14</f>
        <v>0.72024211434649121</v>
      </c>
      <c r="I16" s="22">
        <f t="shared" si="0"/>
        <v>0.52324211434649115</v>
      </c>
      <c r="M16" s="8"/>
      <c r="N16" s="11"/>
    </row>
    <row r="17" spans="1:14" ht="17.25">
      <c r="F17" s="1" t="s">
        <v>36</v>
      </c>
      <c r="H17" s="22">
        <f>-(D5-D11-(2*$N$7))/(2*$N$9)-$N$14</f>
        <v>0.65750577697701829</v>
      </c>
      <c r="I17" s="22">
        <f t="shared" si="0"/>
        <v>0.46050577697701828</v>
      </c>
      <c r="M17" s="8"/>
      <c r="N17" s="11"/>
    </row>
    <row r="18" spans="1:14">
      <c r="G18" s="21"/>
      <c r="H18" s="21"/>
      <c r="I18" s="21"/>
    </row>
    <row r="19" spans="1:14">
      <c r="G19" s="21"/>
      <c r="H19" s="21"/>
      <c r="I19" s="21"/>
    </row>
    <row r="20" spans="1:14">
      <c r="A20" s="63" t="s">
        <v>1</v>
      </c>
      <c r="B20" s="63"/>
      <c r="C20" s="63"/>
      <c r="D20" s="63"/>
      <c r="E20" s="63"/>
      <c r="F20" s="63"/>
      <c r="G20" s="63"/>
      <c r="H20" s="63"/>
      <c r="I20" s="63"/>
    </row>
    <row r="21" spans="1:14">
      <c r="A21" s="64"/>
      <c r="B21" s="64"/>
      <c r="C21" s="64"/>
      <c r="D21" s="64"/>
      <c r="E21" s="64"/>
      <c r="F21" s="64"/>
      <c r="G21" s="64"/>
      <c r="H21" s="64"/>
      <c r="I21" s="64"/>
    </row>
    <row r="22" spans="1:14">
      <c r="C22" s="64" t="s">
        <v>3</v>
      </c>
      <c r="D22" s="64"/>
      <c r="E22" s="7"/>
    </row>
    <row r="23" spans="1:14" ht="18">
      <c r="B23" s="3" t="s">
        <v>0</v>
      </c>
      <c r="C23" s="14" t="s">
        <v>4</v>
      </c>
      <c r="D23" s="14" t="s">
        <v>5</v>
      </c>
      <c r="E23" s="7"/>
      <c r="F23" s="3" t="s">
        <v>2</v>
      </c>
      <c r="G23" s="5" t="s">
        <v>6</v>
      </c>
      <c r="H23" s="6" t="s">
        <v>7</v>
      </c>
      <c r="I23" s="6" t="s">
        <v>8</v>
      </c>
    </row>
    <row r="24" spans="1:14">
      <c r="B24" s="13">
        <v>4</v>
      </c>
      <c r="C24" s="15">
        <v>-1599.5752199999999</v>
      </c>
      <c r="D24" s="16">
        <f>C24*627.5095</f>
        <v>-1003748.64651459</v>
      </c>
    </row>
    <row r="25" spans="1:14" ht="17.25">
      <c r="B25" s="13" t="s">
        <v>23</v>
      </c>
      <c r="C25" s="17">
        <v>-1599.3851380000001</v>
      </c>
      <c r="D25" s="16">
        <f>C25*627.5095</f>
        <v>-1003629.368253811</v>
      </c>
      <c r="F25" s="1" t="s">
        <v>24</v>
      </c>
      <c r="G25" s="21"/>
      <c r="H25" s="22">
        <f>-(D24-D25)/$N$9-$N$14</f>
        <v>0.85383785294793579</v>
      </c>
      <c r="I25" s="22">
        <f>H25-$N$15</f>
        <v>0.65683785294793573</v>
      </c>
    </row>
    <row r="26" spans="1:14" ht="17.25">
      <c r="B26" s="13" t="s">
        <v>25</v>
      </c>
      <c r="C26" s="18">
        <v>-1599.1713259999999</v>
      </c>
      <c r="D26" s="16">
        <f>C26*627.5095</f>
        <v>-1003495.1991925969</v>
      </c>
      <c r="F26" s="1" t="s">
        <v>32</v>
      </c>
      <c r="G26" s="21"/>
      <c r="H26" s="22">
        <f>-(D25-D26)/$N$9-$N$14</f>
        <v>1.4995690547931808</v>
      </c>
      <c r="I26" s="22">
        <f t="shared" ref="I26:I38" si="2">H26-$N$15</f>
        <v>1.3025690547931807</v>
      </c>
    </row>
    <row r="27" spans="1:14" ht="17.25">
      <c r="A27" s="2" t="s">
        <v>86</v>
      </c>
      <c r="B27" s="54" t="s">
        <v>30</v>
      </c>
      <c r="C27" s="18">
        <v>-1598.9583</v>
      </c>
      <c r="D27" s="16">
        <f>C27*627.5095</f>
        <v>-1003361.52335385</v>
      </c>
      <c r="F27" s="1" t="s">
        <v>42</v>
      </c>
      <c r="G27" s="22">
        <f>(D27-D25+$N$7)*$N$11</f>
        <v>-1.7931446149589598</v>
      </c>
      <c r="H27" s="21"/>
      <c r="I27" s="22"/>
    </row>
    <row r="28" spans="1:14" ht="17.25">
      <c r="B28" s="54" t="s">
        <v>31</v>
      </c>
      <c r="C28" s="46">
        <v>-1598.762647</v>
      </c>
      <c r="D28" s="16">
        <f t="shared" ref="D28:D34" si="3">C28*627.5095</f>
        <v>-1003238.7492376465</v>
      </c>
      <c r="F28" s="1" t="s">
        <v>43</v>
      </c>
      <c r="G28" s="22">
        <f>(D28-D26+$N$7)*$N$11</f>
        <v>-10.149769684575892</v>
      </c>
      <c r="H28" s="21"/>
      <c r="I28" s="22"/>
    </row>
    <row r="29" spans="1:14" ht="17.25">
      <c r="B29" s="23" t="s">
        <v>26</v>
      </c>
      <c r="C29" s="19">
        <v>-1598.5192400000001</v>
      </c>
      <c r="D29" s="16">
        <f t="shared" si="3"/>
        <v>-1003086.0090327801</v>
      </c>
      <c r="F29" s="1" t="s">
        <v>44</v>
      </c>
      <c r="G29" s="21"/>
      <c r="H29" s="22">
        <f>-(D27-D28)/$N$9-$N$14</f>
        <v>1.005433661018369</v>
      </c>
      <c r="I29" s="22">
        <f t="shared" si="2"/>
        <v>0.80843366101836889</v>
      </c>
    </row>
    <row r="30" spans="1:14" ht="17.25">
      <c r="B30" s="13" t="s">
        <v>27</v>
      </c>
      <c r="C30" s="19">
        <v>-1598.348017</v>
      </c>
      <c r="D30" s="16">
        <f t="shared" si="3"/>
        <v>-1002978.5649736616</v>
      </c>
      <c r="F30" s="1" t="s">
        <v>45</v>
      </c>
      <c r="G30" s="22">
        <f>(D29-D27+$N$7)*$N$11</f>
        <v>3.8313210273788219</v>
      </c>
      <c r="H30" s="21"/>
      <c r="I30" s="22"/>
    </row>
    <row r="31" spans="1:14" ht="17.25">
      <c r="B31" s="13">
        <v>10</v>
      </c>
      <c r="C31" s="1">
        <v>-1598.3269270000001</v>
      </c>
      <c r="D31" s="16">
        <f t="shared" si="3"/>
        <v>-1002965.3307983065</v>
      </c>
      <c r="F31" s="1" t="s">
        <v>46</v>
      </c>
      <c r="G31" s="22">
        <f>(D30-D28+$N$7)*$N$11</f>
        <v>-7.4111675705792477</v>
      </c>
      <c r="H31" s="21"/>
      <c r="I31" s="22"/>
    </row>
    <row r="32" spans="1:14" ht="17.25">
      <c r="F32" s="1" t="s">
        <v>33</v>
      </c>
      <c r="G32" s="21"/>
      <c r="H32" s="22">
        <f>-(D29-D30)/$N$9-$N$14</f>
        <v>0.34065434112774895</v>
      </c>
      <c r="I32" s="22">
        <f t="shared" si="2"/>
        <v>0.14365434112774894</v>
      </c>
    </row>
    <row r="33" spans="1:13" ht="17.25">
      <c r="A33" s="52"/>
      <c r="B33" s="49"/>
      <c r="C33" s="52"/>
      <c r="D33" s="47"/>
      <c r="F33" s="1" t="s">
        <v>49</v>
      </c>
      <c r="G33" s="22">
        <f>(D31-D28+$N$7)*$N$11</f>
        <v>2.2942800156490808</v>
      </c>
      <c r="I33" s="22"/>
    </row>
    <row r="34" spans="1:13" ht="17.25">
      <c r="B34" s="54"/>
      <c r="C34" s="52"/>
      <c r="D34" s="47"/>
      <c r="F34" s="1" t="s">
        <v>47</v>
      </c>
      <c r="H34" s="22">
        <f>-(D24-D27-$N$7)/$N$9-$N$14</f>
        <v>0.74780746232655293</v>
      </c>
      <c r="I34" s="22">
        <f t="shared" si="2"/>
        <v>0.55080746232655287</v>
      </c>
    </row>
    <row r="35" spans="1:13" ht="17.25">
      <c r="F35" s="1" t="s">
        <v>48</v>
      </c>
      <c r="H35" s="22">
        <f>-(D27-D30-$N$7)/$N$9-$N$14</f>
        <v>0.56720409162748453</v>
      </c>
      <c r="I35" s="22">
        <f t="shared" si="2"/>
        <v>0.37020409162748452</v>
      </c>
    </row>
    <row r="36" spans="1:13" s="53" customFormat="1" ht="17.25">
      <c r="B36" s="52"/>
      <c r="F36" s="52" t="s">
        <v>80</v>
      </c>
      <c r="H36" s="45">
        <f>-(D27-D31-$N$7)/$N$9-$N$14</f>
        <v>1.1410966768313315</v>
      </c>
      <c r="I36" s="45">
        <f t="shared" si="2"/>
        <v>0.94409667683133147</v>
      </c>
    </row>
    <row r="37" spans="1:13" ht="17.25">
      <c r="F37" s="1" t="s">
        <v>36</v>
      </c>
      <c r="H37" s="22">
        <f>-($D$24-D30-(2*$N$7))/(2*$N$9)-$N$14</f>
        <v>0.65750577697701829</v>
      </c>
      <c r="I37" s="22">
        <f t="shared" si="2"/>
        <v>0.46050577697701828</v>
      </c>
    </row>
    <row r="38" spans="1:13" ht="17.25">
      <c r="F38" s="52" t="s">
        <v>55</v>
      </c>
      <c r="H38" s="45">
        <f>-($D$24-D31-(2*$N$7))/(2*$N$9)-$N$14</f>
        <v>0.94445206957894179</v>
      </c>
      <c r="I38" s="45">
        <f t="shared" si="2"/>
        <v>0.74745206957894172</v>
      </c>
    </row>
    <row r="39" spans="1:13">
      <c r="G39" s="58"/>
    </row>
    <row r="40" spans="1:13" s="53" customFormat="1">
      <c r="B40" s="52"/>
      <c r="F40" s="52"/>
      <c r="G40" s="58"/>
    </row>
    <row r="41" spans="1:13">
      <c r="G41" s="57"/>
      <c r="H41" s="31"/>
    </row>
    <row r="42" spans="1:13">
      <c r="F42" s="52"/>
      <c r="G42" s="43"/>
    </row>
    <row r="43" spans="1:13">
      <c r="F43" s="52"/>
      <c r="G43" s="43"/>
    </row>
    <row r="44" spans="1:13">
      <c r="F44" s="52"/>
      <c r="G44" s="30"/>
    </row>
    <row r="45" spans="1:13">
      <c r="F45" s="52"/>
      <c r="G45" s="43"/>
    </row>
    <row r="47" spans="1:13" ht="15.75">
      <c r="B47" s="59"/>
    </row>
    <row r="48" spans="1:13">
      <c r="A48" s="33"/>
      <c r="B48" s="32"/>
      <c r="C48" s="33"/>
      <c r="D48" s="33"/>
      <c r="E48" s="33"/>
      <c r="F48" s="52"/>
      <c r="G48" s="30"/>
      <c r="H48" s="52"/>
      <c r="I48" s="30"/>
      <c r="J48" s="33"/>
      <c r="K48" s="33"/>
      <c r="L48" s="33"/>
      <c r="M48" s="33"/>
    </row>
    <row r="49" spans="1:13">
      <c r="A49" s="33"/>
      <c r="B49" s="32"/>
      <c r="C49" s="33"/>
      <c r="D49" s="42"/>
      <c r="E49" s="33"/>
      <c r="F49" s="52"/>
      <c r="G49" s="43"/>
      <c r="H49" s="33"/>
      <c r="I49" s="43"/>
      <c r="J49" s="33"/>
      <c r="K49" s="33"/>
      <c r="L49" s="33"/>
      <c r="M49" s="33"/>
    </row>
    <row r="50" spans="1:13">
      <c r="A50" s="37"/>
      <c r="B50" s="37"/>
      <c r="C50" s="37"/>
      <c r="D50" s="37"/>
      <c r="E50" s="37"/>
      <c r="F50" s="52"/>
      <c r="G50" s="30"/>
      <c r="H50" s="37"/>
      <c r="I50" s="37"/>
      <c r="J50" s="33"/>
      <c r="K50" s="33"/>
      <c r="L50" s="33"/>
      <c r="M50" s="33"/>
    </row>
    <row r="51" spans="1:13">
      <c r="A51" s="37"/>
      <c r="B51" s="37"/>
      <c r="C51" s="37"/>
      <c r="D51" s="37"/>
      <c r="E51" s="37"/>
      <c r="F51" s="52"/>
      <c r="G51" s="43"/>
      <c r="H51" s="37"/>
      <c r="I51" s="37"/>
      <c r="J51" s="33"/>
      <c r="K51" s="33"/>
      <c r="L51" s="33"/>
      <c r="M51" s="33"/>
    </row>
    <row r="52" spans="1:13">
      <c r="A52" s="33"/>
      <c r="B52" s="32"/>
      <c r="C52" s="63"/>
      <c r="D52" s="63"/>
      <c r="E52" s="32"/>
      <c r="F52" s="32"/>
      <c r="G52" s="33"/>
      <c r="H52" s="33"/>
      <c r="I52" s="33"/>
      <c r="J52" s="33"/>
      <c r="K52" s="33"/>
      <c r="L52" s="33"/>
      <c r="M52" s="33"/>
    </row>
    <row r="53" spans="1:13">
      <c r="A53" s="33"/>
      <c r="B53" s="32"/>
      <c r="C53" s="32"/>
      <c r="D53" s="32"/>
      <c r="E53" s="32"/>
      <c r="F53" s="32"/>
      <c r="G53" s="34"/>
      <c r="H53" s="4"/>
      <c r="I53" s="4"/>
      <c r="J53" s="33"/>
      <c r="K53" s="33"/>
      <c r="L53" s="33"/>
      <c r="M53" s="33"/>
    </row>
    <row r="54" spans="1:13">
      <c r="A54" s="33"/>
      <c r="B54" s="35"/>
      <c r="C54" s="36"/>
      <c r="D54" s="16"/>
      <c r="E54" s="33"/>
      <c r="F54" s="32"/>
      <c r="G54" s="33"/>
      <c r="H54" s="33"/>
      <c r="I54" s="33"/>
      <c r="J54" s="33"/>
      <c r="K54" s="33"/>
      <c r="L54" s="33"/>
      <c r="M54" s="33"/>
    </row>
    <row r="55" spans="1:13">
      <c r="A55" s="37"/>
      <c r="B55" s="35"/>
      <c r="C55" s="27"/>
      <c r="D55" s="16"/>
      <c r="E55" s="33"/>
      <c r="F55" s="32"/>
      <c r="G55" s="38"/>
      <c r="H55" s="22"/>
      <c r="I55" s="22"/>
      <c r="J55" s="33"/>
      <c r="K55" s="33"/>
      <c r="L55" s="33"/>
      <c r="M55" s="33"/>
    </row>
    <row r="56" spans="1:13">
      <c r="A56" s="37"/>
      <c r="B56" s="35"/>
      <c r="C56" s="27"/>
      <c r="D56" s="16"/>
      <c r="E56" s="33"/>
      <c r="F56" s="32"/>
      <c r="G56" s="38"/>
      <c r="H56" s="22"/>
      <c r="I56" s="22"/>
      <c r="J56" s="33"/>
      <c r="K56" s="33"/>
      <c r="L56" s="33"/>
      <c r="M56" s="33"/>
    </row>
    <row r="57" spans="1:13">
      <c r="A57" s="37"/>
      <c r="B57" s="35"/>
      <c r="C57" s="27"/>
      <c r="D57" s="16"/>
      <c r="E57" s="33"/>
      <c r="F57" s="32"/>
      <c r="G57" s="22"/>
      <c r="H57" s="38"/>
      <c r="I57" s="22"/>
      <c r="J57" s="33"/>
      <c r="K57" s="33"/>
      <c r="L57" s="33"/>
      <c r="M57" s="33"/>
    </row>
    <row r="58" spans="1:13">
      <c r="A58" s="37"/>
      <c r="B58" s="35"/>
      <c r="C58" s="26"/>
      <c r="D58" s="16"/>
      <c r="E58" s="33"/>
      <c r="F58" s="32"/>
      <c r="G58" s="22"/>
      <c r="H58" s="38"/>
      <c r="I58" s="22"/>
      <c r="J58" s="33"/>
      <c r="K58" s="33"/>
      <c r="L58" s="33"/>
      <c r="M58" s="33"/>
    </row>
    <row r="59" spans="1:13">
      <c r="A59" s="37"/>
      <c r="B59" s="39"/>
      <c r="C59" s="27"/>
      <c r="D59" s="16"/>
      <c r="E59" s="33"/>
      <c r="F59" s="32"/>
      <c r="G59" s="38"/>
      <c r="H59" s="22"/>
      <c r="I59" s="22"/>
      <c r="J59" s="33"/>
      <c r="K59" s="33"/>
      <c r="L59" s="33"/>
      <c r="M59" s="33"/>
    </row>
    <row r="60" spans="1:13">
      <c r="A60" s="37"/>
      <c r="B60" s="35"/>
      <c r="C60" s="27"/>
      <c r="D60" s="16"/>
      <c r="E60" s="33"/>
      <c r="F60" s="32"/>
      <c r="G60" s="22"/>
      <c r="H60" s="38"/>
      <c r="I60" s="22"/>
      <c r="J60" s="33"/>
      <c r="K60" s="33"/>
      <c r="L60" s="33"/>
      <c r="M60" s="33"/>
    </row>
    <row r="61" spans="1:13">
      <c r="A61" s="33"/>
      <c r="B61" s="32"/>
      <c r="C61" s="33"/>
      <c r="D61" s="33"/>
      <c r="E61" s="33"/>
      <c r="F61" s="32"/>
      <c r="G61" s="22"/>
      <c r="H61" s="38"/>
      <c r="I61" s="22"/>
      <c r="J61" s="33"/>
      <c r="K61" s="33"/>
      <c r="L61" s="33"/>
      <c r="M61" s="33"/>
    </row>
    <row r="62" spans="1:13">
      <c r="A62" s="33"/>
      <c r="B62" s="32"/>
      <c r="C62" s="33"/>
      <c r="D62" s="33"/>
      <c r="E62" s="33"/>
      <c r="F62" s="32"/>
      <c r="G62" s="38"/>
      <c r="H62" s="22"/>
      <c r="I62" s="22"/>
      <c r="J62" s="33"/>
      <c r="K62" s="33"/>
      <c r="L62" s="33"/>
      <c r="M62" s="33"/>
    </row>
    <row r="63" spans="1:13">
      <c r="A63" s="33"/>
      <c r="B63" s="32"/>
      <c r="C63" s="33"/>
      <c r="D63" s="33"/>
      <c r="E63" s="33"/>
      <c r="F63" s="32"/>
      <c r="G63" s="38"/>
      <c r="H63" s="38"/>
      <c r="I63" s="22"/>
      <c r="J63" s="33"/>
      <c r="K63" s="33"/>
      <c r="L63" s="33"/>
      <c r="M63" s="33"/>
    </row>
    <row r="64" spans="1:13">
      <c r="A64" s="33"/>
      <c r="B64" s="32"/>
      <c r="C64" s="33"/>
      <c r="D64" s="33"/>
      <c r="E64" s="33"/>
      <c r="F64" s="32"/>
      <c r="G64" s="33"/>
      <c r="H64" s="22"/>
      <c r="I64" s="22"/>
      <c r="J64" s="33"/>
      <c r="K64" s="33"/>
      <c r="L64" s="33"/>
      <c r="M64" s="33"/>
    </row>
    <row r="65" spans="1:13">
      <c r="A65" s="33"/>
      <c r="B65" s="32"/>
      <c r="C65" s="33"/>
      <c r="D65" s="33"/>
      <c r="E65" s="33"/>
      <c r="F65" s="32"/>
      <c r="G65" s="33"/>
      <c r="H65" s="22"/>
      <c r="I65" s="22"/>
      <c r="J65" s="33"/>
      <c r="K65" s="33"/>
      <c r="L65" s="33"/>
      <c r="M65" s="33"/>
    </row>
    <row r="66" spans="1:13">
      <c r="A66" s="33"/>
      <c r="B66" s="32"/>
      <c r="C66" s="33"/>
      <c r="D66" s="33"/>
      <c r="E66" s="33"/>
      <c r="F66" s="32"/>
      <c r="G66" s="33"/>
      <c r="H66" s="22"/>
      <c r="I66" s="22"/>
      <c r="J66" s="33"/>
      <c r="K66" s="33"/>
      <c r="L66" s="33"/>
      <c r="M66" s="33"/>
    </row>
    <row r="67" spans="1:13">
      <c r="A67" s="33"/>
      <c r="B67" s="32"/>
      <c r="C67" s="33"/>
      <c r="D67" s="33"/>
      <c r="E67" s="33"/>
      <c r="F67" s="32"/>
      <c r="G67" s="38"/>
      <c r="H67" s="38"/>
      <c r="I67" s="38"/>
      <c r="J67" s="33"/>
      <c r="K67" s="33"/>
      <c r="L67" s="33"/>
      <c r="M67" s="33"/>
    </row>
    <row r="68" spans="1:13">
      <c r="A68" s="33"/>
      <c r="B68" s="32"/>
      <c r="C68" s="33"/>
      <c r="D68" s="33"/>
      <c r="E68" s="33"/>
      <c r="F68" s="32"/>
      <c r="G68" s="38"/>
      <c r="H68" s="38"/>
      <c r="I68" s="38"/>
      <c r="J68" s="33"/>
      <c r="K68" s="33"/>
      <c r="L68" s="33"/>
      <c r="M68" s="33"/>
    </row>
    <row r="69" spans="1:13">
      <c r="A69" s="63"/>
      <c r="B69" s="63"/>
      <c r="C69" s="63"/>
      <c r="D69" s="63"/>
      <c r="E69" s="63"/>
      <c r="F69" s="63"/>
      <c r="G69" s="63"/>
      <c r="H69" s="63"/>
      <c r="I69" s="63"/>
      <c r="J69" s="33"/>
      <c r="K69" s="33"/>
      <c r="L69" s="33"/>
      <c r="M69" s="33"/>
    </row>
    <row r="70" spans="1:13">
      <c r="A70" s="63"/>
      <c r="B70" s="63"/>
      <c r="C70" s="63"/>
      <c r="D70" s="63"/>
      <c r="E70" s="63"/>
      <c r="F70" s="63"/>
      <c r="G70" s="63"/>
      <c r="H70" s="63"/>
      <c r="I70" s="63"/>
      <c r="J70" s="33"/>
      <c r="K70" s="33"/>
      <c r="L70" s="33"/>
      <c r="M70" s="33"/>
    </row>
    <row r="71" spans="1:13">
      <c r="A71" s="33"/>
      <c r="B71" s="32"/>
      <c r="C71" s="63"/>
      <c r="D71" s="63"/>
      <c r="E71" s="32"/>
      <c r="F71" s="32"/>
      <c r="G71" s="33"/>
      <c r="H71" s="33"/>
      <c r="I71" s="33"/>
      <c r="J71" s="33"/>
      <c r="K71" s="33"/>
      <c r="L71" s="33"/>
      <c r="M71" s="33"/>
    </row>
    <row r="72" spans="1:13">
      <c r="A72" s="33"/>
      <c r="B72" s="32"/>
      <c r="C72" s="32"/>
      <c r="D72" s="32"/>
      <c r="E72" s="32"/>
      <c r="F72" s="32"/>
      <c r="G72" s="34"/>
      <c r="H72" s="4"/>
      <c r="I72" s="4"/>
      <c r="J72" s="33"/>
      <c r="K72" s="33"/>
      <c r="L72" s="33"/>
      <c r="M72" s="33"/>
    </row>
    <row r="73" spans="1:13">
      <c r="A73" s="33"/>
      <c r="B73" s="35"/>
      <c r="C73" s="36"/>
      <c r="D73" s="16"/>
      <c r="E73" s="33"/>
      <c r="F73" s="32"/>
      <c r="G73" s="33"/>
      <c r="H73" s="33"/>
      <c r="I73" s="33"/>
      <c r="J73" s="33"/>
      <c r="K73" s="33"/>
      <c r="L73" s="33"/>
      <c r="M73" s="33"/>
    </row>
    <row r="74" spans="1:13">
      <c r="A74" s="33"/>
      <c r="B74" s="35"/>
      <c r="C74" s="25"/>
      <c r="D74" s="16"/>
      <c r="E74" s="33"/>
      <c r="F74" s="32"/>
      <c r="G74" s="38"/>
      <c r="H74" s="22"/>
      <c r="I74" s="22"/>
      <c r="J74" s="33"/>
      <c r="K74" s="33"/>
      <c r="L74" s="33"/>
      <c r="M74" s="33"/>
    </row>
    <row r="75" spans="1:13">
      <c r="A75" s="33"/>
      <c r="B75" s="35"/>
      <c r="C75" s="25"/>
      <c r="D75" s="16"/>
      <c r="E75" s="33"/>
      <c r="F75" s="32"/>
      <c r="G75" s="38"/>
      <c r="H75" s="22"/>
      <c r="I75" s="22"/>
      <c r="J75" s="33"/>
      <c r="K75" s="33"/>
      <c r="L75" s="33"/>
      <c r="M75" s="33"/>
    </row>
    <row r="76" spans="1:13">
      <c r="A76" s="37"/>
      <c r="B76" s="40"/>
      <c r="C76" s="25"/>
      <c r="D76" s="16"/>
      <c r="E76" s="33"/>
      <c r="F76" s="32"/>
      <c r="G76" s="22"/>
      <c r="H76" s="38"/>
      <c r="I76" s="22"/>
      <c r="J76" s="33"/>
      <c r="K76" s="33"/>
      <c r="L76" s="33"/>
      <c r="M76" s="33"/>
    </row>
    <row r="77" spans="1:13">
      <c r="A77" s="33"/>
      <c r="B77" s="40"/>
      <c r="C77" s="24"/>
      <c r="D77" s="16"/>
      <c r="E77" s="33"/>
      <c r="F77" s="32"/>
      <c r="G77" s="22"/>
      <c r="H77" s="38"/>
      <c r="I77" s="22"/>
      <c r="J77" s="33"/>
      <c r="K77" s="33"/>
      <c r="L77" s="33"/>
      <c r="M77" s="33"/>
    </row>
    <row r="78" spans="1:13">
      <c r="A78" s="33"/>
      <c r="B78" s="41"/>
      <c r="C78" s="25"/>
      <c r="D78" s="16"/>
      <c r="E78" s="33"/>
      <c r="F78" s="32"/>
      <c r="G78" s="38"/>
      <c r="H78" s="22"/>
      <c r="I78" s="22"/>
      <c r="J78" s="33"/>
      <c r="K78" s="33"/>
      <c r="L78" s="33"/>
      <c r="M78" s="33"/>
    </row>
    <row r="79" spans="1:13">
      <c r="A79" s="33"/>
      <c r="B79" s="35"/>
      <c r="C79" s="25"/>
      <c r="D79" s="16"/>
      <c r="E79" s="33"/>
      <c r="F79" s="32"/>
      <c r="G79" s="22"/>
      <c r="H79" s="38"/>
      <c r="I79" s="22"/>
      <c r="J79" s="33"/>
      <c r="K79" s="33"/>
      <c r="L79" s="33"/>
      <c r="M79" s="33"/>
    </row>
    <row r="80" spans="1:13">
      <c r="A80" s="33"/>
      <c r="B80" s="32"/>
      <c r="C80" s="33"/>
      <c r="D80" s="33"/>
      <c r="E80" s="33"/>
      <c r="F80" s="32"/>
      <c r="G80" s="22"/>
      <c r="H80" s="38"/>
      <c r="I80" s="22"/>
      <c r="J80" s="33"/>
      <c r="K80" s="33"/>
      <c r="L80" s="33"/>
      <c r="M80" s="33"/>
    </row>
    <row r="81" spans="1:13">
      <c r="A81" s="33"/>
      <c r="B81" s="32"/>
      <c r="C81" s="33"/>
      <c r="D81" s="33"/>
      <c r="E81" s="33"/>
      <c r="F81" s="32"/>
      <c r="G81" s="38"/>
      <c r="H81" s="22"/>
      <c r="I81" s="22"/>
      <c r="J81" s="33"/>
      <c r="K81" s="33"/>
      <c r="L81" s="33"/>
      <c r="M81" s="33"/>
    </row>
    <row r="82" spans="1:13">
      <c r="A82" s="33"/>
      <c r="B82" s="32"/>
      <c r="C82" s="33"/>
      <c r="D82" s="33"/>
      <c r="E82" s="33"/>
      <c r="F82" s="32"/>
      <c r="G82" s="33"/>
      <c r="H82" s="33"/>
      <c r="I82" s="22"/>
      <c r="J82" s="33"/>
      <c r="K82" s="33"/>
      <c r="L82" s="33"/>
      <c r="M82" s="33"/>
    </row>
    <row r="83" spans="1:13">
      <c r="A83" s="33"/>
      <c r="B83" s="32"/>
      <c r="C83" s="33"/>
      <c r="D83" s="33"/>
      <c r="E83" s="33"/>
      <c r="F83" s="32"/>
      <c r="G83" s="33"/>
      <c r="H83" s="22"/>
      <c r="I83" s="22"/>
      <c r="J83" s="33"/>
      <c r="K83" s="33"/>
      <c r="L83" s="33"/>
      <c r="M83" s="33"/>
    </row>
    <row r="84" spans="1:13">
      <c r="A84" s="33"/>
      <c r="B84" s="32"/>
      <c r="C84" s="33"/>
      <c r="D84" s="33"/>
      <c r="E84" s="33"/>
      <c r="F84" s="32"/>
      <c r="G84" s="33"/>
      <c r="H84" s="22"/>
      <c r="I84" s="22"/>
      <c r="J84" s="33"/>
      <c r="K84" s="33"/>
      <c r="L84" s="33"/>
      <c r="M84" s="33"/>
    </row>
    <row r="85" spans="1:13">
      <c r="A85" s="33"/>
      <c r="B85" s="32"/>
      <c r="C85" s="33"/>
      <c r="D85" s="33"/>
      <c r="E85" s="33"/>
      <c r="F85" s="32"/>
      <c r="G85" s="33"/>
      <c r="H85" s="22"/>
      <c r="I85" s="22"/>
      <c r="J85" s="33"/>
      <c r="K85" s="33"/>
      <c r="L85" s="33"/>
      <c r="M85" s="33"/>
    </row>
    <row r="86" spans="1:13">
      <c r="A86" s="33"/>
      <c r="B86" s="32"/>
      <c r="C86" s="33"/>
      <c r="D86" s="33"/>
      <c r="E86" s="33"/>
      <c r="F86" s="32"/>
      <c r="G86" s="33"/>
      <c r="H86" s="33"/>
      <c r="I86" s="33"/>
      <c r="J86" s="33"/>
      <c r="K86" s="33"/>
      <c r="L86" s="33"/>
      <c r="M86" s="33"/>
    </row>
    <row r="87" spans="1:13">
      <c r="A87" s="33"/>
      <c r="B87" s="32"/>
      <c r="C87" s="33"/>
      <c r="D87" s="33"/>
      <c r="E87" s="33"/>
      <c r="F87" s="32"/>
      <c r="G87" s="42"/>
      <c r="H87" s="33"/>
      <c r="I87" s="33"/>
      <c r="J87" s="33"/>
      <c r="K87" s="33"/>
      <c r="L87" s="33"/>
      <c r="M87" s="33"/>
    </row>
    <row r="88" spans="1:13">
      <c r="A88" s="33"/>
      <c r="B88" s="32"/>
      <c r="C88" s="33"/>
      <c r="D88" s="33"/>
      <c r="E88" s="33"/>
      <c r="F88" s="32"/>
      <c r="G88" s="42"/>
      <c r="H88" s="33"/>
      <c r="I88" s="33"/>
      <c r="J88" s="33"/>
      <c r="K88" s="33"/>
      <c r="L88" s="33"/>
      <c r="M88" s="33"/>
    </row>
    <row r="89" spans="1:13">
      <c r="A89" s="33"/>
      <c r="B89" s="32"/>
      <c r="C89" s="33"/>
      <c r="D89" s="33"/>
      <c r="E89" s="33"/>
      <c r="F89" s="32"/>
      <c r="G89" s="33"/>
      <c r="H89" s="33"/>
      <c r="I89" s="33"/>
      <c r="J89" s="33"/>
      <c r="K89" s="33"/>
      <c r="L89" s="33"/>
      <c r="M89" s="33"/>
    </row>
    <row r="90" spans="1:13">
      <c r="A90" s="33"/>
      <c r="B90" s="32"/>
      <c r="C90" s="33"/>
      <c r="D90" s="33"/>
      <c r="E90" s="33"/>
      <c r="F90" s="32"/>
      <c r="G90" s="33"/>
      <c r="H90" s="33"/>
      <c r="I90" s="33"/>
      <c r="J90" s="33"/>
      <c r="K90" s="33"/>
      <c r="L90" s="33"/>
      <c r="M90" s="33"/>
    </row>
    <row r="91" spans="1:13">
      <c r="A91" s="33"/>
      <c r="B91" s="32"/>
      <c r="C91" s="33"/>
      <c r="D91" s="33"/>
      <c r="E91" s="33"/>
      <c r="F91" s="32"/>
      <c r="G91" s="33"/>
      <c r="H91" s="33"/>
      <c r="I91" s="33"/>
      <c r="J91" s="33"/>
      <c r="K91" s="33"/>
      <c r="L91" s="33"/>
      <c r="M91" s="33"/>
    </row>
    <row r="92" spans="1:13">
      <c r="A92" s="33"/>
      <c r="B92" s="32"/>
      <c r="C92" s="33"/>
      <c r="D92" s="33"/>
      <c r="E92" s="33"/>
      <c r="F92" s="32"/>
      <c r="G92" s="33"/>
      <c r="H92" s="33"/>
      <c r="I92" s="33"/>
      <c r="J92" s="33"/>
      <c r="K92" s="33"/>
      <c r="L92" s="33"/>
      <c r="M92" s="33"/>
    </row>
    <row r="93" spans="1:13">
      <c r="A93" s="33"/>
      <c r="B93" s="32"/>
      <c r="C93" s="33"/>
      <c r="D93" s="33"/>
      <c r="E93" s="33"/>
      <c r="F93" s="32"/>
      <c r="G93" s="33"/>
      <c r="H93" s="33"/>
      <c r="I93" s="33"/>
      <c r="J93" s="33"/>
      <c r="K93" s="33"/>
      <c r="L93" s="33"/>
      <c r="M93" s="33"/>
    </row>
    <row r="94" spans="1:13">
      <c r="A94" s="33"/>
      <c r="B94" s="32"/>
      <c r="C94" s="33"/>
      <c r="D94" s="33"/>
      <c r="E94" s="33"/>
      <c r="F94" s="32"/>
      <c r="G94" s="33"/>
      <c r="H94" s="33"/>
      <c r="I94" s="33"/>
      <c r="J94" s="33"/>
      <c r="K94" s="33"/>
      <c r="L94" s="33"/>
      <c r="M94" s="33"/>
    </row>
    <row r="95" spans="1:13">
      <c r="A95" s="33"/>
      <c r="B95" s="32"/>
      <c r="C95" s="33"/>
      <c r="D95" s="33"/>
      <c r="E95" s="33"/>
      <c r="F95" s="32"/>
      <c r="G95" s="33"/>
      <c r="H95" s="33"/>
      <c r="I95" s="33"/>
      <c r="J95" s="33"/>
      <c r="K95" s="33"/>
      <c r="L95" s="33"/>
      <c r="M95" s="33"/>
    </row>
    <row r="96" spans="1:13">
      <c r="A96" s="33"/>
      <c r="B96" s="32"/>
      <c r="C96" s="33"/>
      <c r="D96" s="33"/>
      <c r="E96" s="33"/>
      <c r="F96" s="32"/>
      <c r="G96" s="33"/>
      <c r="H96" s="33"/>
      <c r="I96" s="33"/>
      <c r="J96" s="33"/>
      <c r="K96" s="33"/>
      <c r="L96" s="33"/>
      <c r="M96" s="33"/>
    </row>
    <row r="97" spans="1:13">
      <c r="A97" s="33"/>
      <c r="B97" s="32"/>
      <c r="C97" s="33"/>
      <c r="D97" s="33"/>
      <c r="E97" s="33"/>
      <c r="F97" s="32"/>
      <c r="G97" s="33"/>
      <c r="H97" s="33"/>
      <c r="I97" s="33"/>
      <c r="J97" s="33"/>
      <c r="K97" s="33"/>
      <c r="L97" s="33"/>
      <c r="M97" s="33"/>
    </row>
    <row r="98" spans="1:13">
      <c r="A98" s="33"/>
      <c r="B98" s="32"/>
      <c r="C98" s="33"/>
      <c r="D98" s="33"/>
      <c r="E98" s="33"/>
      <c r="F98" s="32"/>
      <c r="G98" s="33"/>
      <c r="H98" s="33"/>
      <c r="I98" s="33"/>
      <c r="J98" s="33"/>
      <c r="K98" s="33"/>
      <c r="L98" s="33"/>
      <c r="M98" s="33"/>
    </row>
    <row r="99" spans="1:13">
      <c r="A99" s="33"/>
      <c r="B99" s="32"/>
      <c r="C99" s="33"/>
      <c r="D99" s="33"/>
      <c r="E99" s="33"/>
      <c r="F99" s="32"/>
      <c r="G99" s="33"/>
      <c r="H99" s="33"/>
      <c r="I99" s="33"/>
      <c r="J99" s="33"/>
      <c r="K99" s="33"/>
      <c r="L99" s="33"/>
      <c r="M99" s="33"/>
    </row>
    <row r="100" spans="1:13">
      <c r="A100" s="33"/>
      <c r="B100" s="32"/>
      <c r="C100" s="33"/>
      <c r="D100" s="33"/>
      <c r="E100" s="33"/>
      <c r="F100" s="32"/>
      <c r="G100" s="33"/>
      <c r="H100" s="33"/>
      <c r="I100" s="33"/>
      <c r="J100" s="33"/>
      <c r="K100" s="33"/>
      <c r="L100" s="33"/>
      <c r="M100" s="33"/>
    </row>
    <row r="101" spans="1:13">
      <c r="A101" s="33"/>
      <c r="B101" s="32"/>
      <c r="C101" s="33"/>
      <c r="D101" s="33"/>
      <c r="E101" s="33"/>
      <c r="F101" s="32"/>
      <c r="G101" s="33"/>
      <c r="H101" s="33"/>
      <c r="I101" s="33"/>
      <c r="J101" s="33"/>
      <c r="K101" s="33"/>
      <c r="L101" s="33"/>
      <c r="M101" s="33"/>
    </row>
    <row r="102" spans="1:13">
      <c r="A102" s="33"/>
      <c r="B102" s="32"/>
      <c r="C102" s="33"/>
      <c r="D102" s="33"/>
      <c r="E102" s="33"/>
      <c r="F102" s="32"/>
      <c r="G102" s="33"/>
      <c r="H102" s="33"/>
      <c r="I102" s="33"/>
      <c r="J102" s="33"/>
      <c r="K102" s="33"/>
      <c r="L102" s="33"/>
      <c r="M102" s="33"/>
    </row>
    <row r="103" spans="1:13">
      <c r="A103" s="33"/>
      <c r="B103" s="32"/>
      <c r="C103" s="33"/>
      <c r="D103" s="33"/>
      <c r="E103" s="33"/>
      <c r="F103" s="32"/>
      <c r="G103" s="33"/>
      <c r="H103" s="33"/>
      <c r="I103" s="33"/>
      <c r="J103" s="33"/>
      <c r="K103" s="33"/>
      <c r="L103" s="33"/>
      <c r="M103" s="33"/>
    </row>
    <row r="104" spans="1:13">
      <c r="A104" s="33"/>
      <c r="B104" s="32"/>
      <c r="C104" s="33"/>
      <c r="D104" s="33"/>
      <c r="E104" s="33"/>
      <c r="F104" s="32"/>
      <c r="G104" s="33"/>
      <c r="H104" s="33"/>
      <c r="I104" s="33"/>
      <c r="J104" s="33"/>
      <c r="K104" s="33"/>
      <c r="L104" s="33"/>
      <c r="M104" s="33"/>
    </row>
    <row r="105" spans="1:13">
      <c r="A105" s="33"/>
      <c r="B105" s="32"/>
      <c r="C105" s="33"/>
      <c r="D105" s="33"/>
      <c r="E105" s="33"/>
      <c r="F105" s="32"/>
      <c r="G105" s="33"/>
      <c r="H105" s="33"/>
      <c r="I105" s="33"/>
      <c r="J105" s="33"/>
      <c r="K105" s="33"/>
      <c r="L105" s="33"/>
      <c r="M105" s="33"/>
    </row>
    <row r="106" spans="1:13">
      <c r="A106" s="33"/>
      <c r="B106" s="32"/>
      <c r="C106" s="33"/>
      <c r="D106" s="33"/>
      <c r="E106" s="33"/>
      <c r="F106" s="32"/>
      <c r="G106" s="33"/>
      <c r="H106" s="33"/>
      <c r="I106" s="33"/>
      <c r="J106" s="33"/>
      <c r="K106" s="33"/>
      <c r="L106" s="33"/>
      <c r="M106" s="33"/>
    </row>
    <row r="107" spans="1:13">
      <c r="A107" s="33"/>
      <c r="B107" s="32"/>
      <c r="C107" s="33"/>
      <c r="D107" s="33"/>
      <c r="E107" s="33"/>
      <c r="F107" s="32"/>
      <c r="G107" s="33"/>
      <c r="H107" s="33"/>
      <c r="I107" s="33"/>
      <c r="J107" s="33"/>
      <c r="K107" s="33"/>
      <c r="L107" s="33"/>
      <c r="M107" s="33"/>
    </row>
    <row r="108" spans="1:13">
      <c r="A108" s="33"/>
      <c r="B108" s="32"/>
      <c r="C108" s="33"/>
      <c r="D108" s="33"/>
      <c r="E108" s="33"/>
      <c r="F108" s="32"/>
      <c r="G108" s="33"/>
      <c r="H108" s="33"/>
      <c r="I108" s="33"/>
      <c r="J108" s="33"/>
      <c r="K108" s="33"/>
      <c r="L108" s="33"/>
      <c r="M108" s="33"/>
    </row>
    <row r="109" spans="1:13">
      <c r="A109" s="33"/>
      <c r="B109" s="32"/>
      <c r="C109" s="33"/>
      <c r="D109" s="33"/>
      <c r="E109" s="33"/>
      <c r="F109" s="32"/>
      <c r="G109" s="33"/>
      <c r="H109" s="33"/>
      <c r="I109" s="33"/>
      <c r="J109" s="33"/>
      <c r="K109" s="33"/>
      <c r="L109" s="33"/>
      <c r="M109" s="33"/>
    </row>
    <row r="110" spans="1:13">
      <c r="A110" s="33"/>
      <c r="B110" s="32"/>
      <c r="C110" s="33"/>
      <c r="D110" s="33"/>
      <c r="E110" s="33"/>
      <c r="F110" s="32"/>
      <c r="G110" s="33"/>
      <c r="H110" s="33"/>
      <c r="I110" s="33"/>
      <c r="J110" s="33"/>
      <c r="K110" s="33"/>
      <c r="L110" s="33"/>
      <c r="M110" s="33"/>
    </row>
    <row r="111" spans="1:13">
      <c r="A111" s="33"/>
      <c r="B111" s="32"/>
      <c r="C111" s="33"/>
      <c r="D111" s="33"/>
      <c r="E111" s="33"/>
      <c r="F111" s="32"/>
      <c r="G111" s="33"/>
      <c r="H111" s="33"/>
      <c r="I111" s="33"/>
      <c r="J111" s="33"/>
      <c r="K111" s="33"/>
      <c r="L111" s="33"/>
      <c r="M111" s="33"/>
    </row>
    <row r="112" spans="1:13">
      <c r="A112" s="33"/>
      <c r="B112" s="32"/>
      <c r="C112" s="33"/>
      <c r="D112" s="33"/>
      <c r="E112" s="33"/>
      <c r="F112" s="32"/>
      <c r="G112" s="33"/>
      <c r="H112" s="33"/>
      <c r="I112" s="33"/>
      <c r="J112" s="33"/>
      <c r="K112" s="33"/>
      <c r="L112" s="33"/>
      <c r="M112" s="33"/>
    </row>
    <row r="113" spans="1:13">
      <c r="A113" s="33"/>
      <c r="B113" s="32"/>
      <c r="C113" s="33"/>
      <c r="D113" s="33"/>
      <c r="E113" s="33"/>
      <c r="F113" s="32"/>
      <c r="G113" s="33"/>
      <c r="H113" s="33"/>
      <c r="I113" s="33"/>
      <c r="J113" s="33"/>
      <c r="K113" s="33"/>
      <c r="L113" s="33"/>
      <c r="M113" s="33"/>
    </row>
    <row r="114" spans="1:13">
      <c r="A114" s="33"/>
      <c r="B114" s="32"/>
      <c r="C114" s="33"/>
      <c r="D114" s="33"/>
      <c r="E114" s="33"/>
      <c r="F114" s="32"/>
      <c r="G114" s="33"/>
      <c r="H114" s="33"/>
      <c r="I114" s="33"/>
      <c r="J114" s="33"/>
      <c r="K114" s="33"/>
      <c r="L114" s="33"/>
      <c r="M114" s="33"/>
    </row>
    <row r="115" spans="1:13">
      <c r="A115" s="33"/>
      <c r="B115" s="32"/>
      <c r="C115" s="33"/>
      <c r="D115" s="33"/>
      <c r="E115" s="33"/>
      <c r="F115" s="32"/>
      <c r="G115" s="33"/>
      <c r="H115" s="33"/>
      <c r="I115" s="33"/>
      <c r="J115" s="33"/>
      <c r="K115" s="33"/>
      <c r="L115" s="33"/>
      <c r="M115" s="33"/>
    </row>
    <row r="116" spans="1:13">
      <c r="A116" s="33"/>
      <c r="B116" s="32"/>
      <c r="C116" s="33"/>
      <c r="D116" s="33"/>
      <c r="E116" s="33"/>
      <c r="F116" s="32"/>
      <c r="G116" s="33"/>
      <c r="H116" s="33"/>
      <c r="I116" s="33"/>
      <c r="J116" s="33"/>
      <c r="K116" s="33"/>
      <c r="L116" s="33"/>
      <c r="M116" s="33"/>
    </row>
    <row r="117" spans="1:13">
      <c r="A117" s="33"/>
      <c r="B117" s="32"/>
      <c r="C117" s="33"/>
      <c r="D117" s="33"/>
      <c r="E117" s="33"/>
      <c r="F117" s="32"/>
      <c r="G117" s="33"/>
      <c r="H117" s="33"/>
      <c r="I117" s="33"/>
      <c r="J117" s="33"/>
      <c r="K117" s="33"/>
      <c r="L117" s="33"/>
      <c r="M117" s="33"/>
    </row>
    <row r="118" spans="1:13">
      <c r="A118" s="33"/>
      <c r="B118" s="32"/>
      <c r="C118" s="33"/>
      <c r="D118" s="33"/>
      <c r="E118" s="33"/>
      <c r="F118" s="32"/>
      <c r="G118" s="33"/>
      <c r="H118" s="33"/>
      <c r="I118" s="33"/>
      <c r="J118" s="33"/>
      <c r="K118" s="33"/>
      <c r="L118" s="33"/>
      <c r="M118" s="33"/>
    </row>
    <row r="119" spans="1:13">
      <c r="A119" s="33"/>
      <c r="B119" s="32"/>
      <c r="C119" s="33"/>
      <c r="D119" s="33"/>
      <c r="E119" s="33"/>
      <c r="F119" s="32"/>
      <c r="G119" s="33"/>
      <c r="H119" s="33"/>
      <c r="I119" s="33"/>
      <c r="J119" s="33"/>
      <c r="K119" s="33"/>
      <c r="L119" s="33"/>
      <c r="M119" s="33"/>
    </row>
    <row r="120" spans="1:13">
      <c r="A120" s="33"/>
      <c r="B120" s="32"/>
      <c r="C120" s="33"/>
      <c r="D120" s="33"/>
      <c r="E120" s="33"/>
      <c r="F120" s="32"/>
      <c r="G120" s="33"/>
      <c r="H120" s="33"/>
      <c r="I120" s="33"/>
      <c r="J120" s="33"/>
      <c r="K120" s="33"/>
      <c r="L120" s="33"/>
      <c r="M120" s="33"/>
    </row>
    <row r="121" spans="1:13">
      <c r="A121" s="33"/>
      <c r="B121" s="32"/>
      <c r="C121" s="33"/>
      <c r="D121" s="33"/>
      <c r="E121" s="33"/>
      <c r="F121" s="32"/>
      <c r="G121" s="33"/>
      <c r="H121" s="33"/>
      <c r="I121" s="33"/>
      <c r="J121" s="33"/>
      <c r="K121" s="33"/>
      <c r="L121" s="33"/>
      <c r="M121" s="33"/>
    </row>
    <row r="122" spans="1:13">
      <c r="A122" s="33"/>
      <c r="B122" s="32"/>
      <c r="C122" s="33"/>
      <c r="D122" s="33"/>
      <c r="E122" s="33"/>
      <c r="F122" s="32"/>
      <c r="G122" s="33"/>
      <c r="H122" s="33"/>
      <c r="I122" s="33"/>
      <c r="J122" s="33"/>
      <c r="K122" s="33"/>
      <c r="L122" s="33"/>
      <c r="M122" s="33"/>
    </row>
    <row r="123" spans="1:13">
      <c r="A123" s="33"/>
      <c r="B123" s="32"/>
      <c r="C123" s="33"/>
      <c r="D123" s="33"/>
      <c r="E123" s="33"/>
      <c r="F123" s="32"/>
      <c r="G123" s="33"/>
      <c r="H123" s="33"/>
      <c r="I123" s="33"/>
      <c r="J123" s="33"/>
      <c r="K123" s="33"/>
      <c r="L123" s="33"/>
      <c r="M123" s="33"/>
    </row>
    <row r="124" spans="1:13">
      <c r="A124" s="33"/>
      <c r="B124" s="32"/>
      <c r="C124" s="33"/>
      <c r="D124" s="33"/>
      <c r="E124" s="33"/>
      <c r="F124" s="32"/>
      <c r="G124" s="33"/>
      <c r="H124" s="33"/>
      <c r="I124" s="33"/>
      <c r="J124" s="33"/>
      <c r="K124" s="33"/>
      <c r="L124" s="33"/>
      <c r="M124" s="33"/>
    </row>
    <row r="125" spans="1:13">
      <c r="A125" s="33"/>
      <c r="B125" s="32"/>
      <c r="C125" s="33"/>
      <c r="D125" s="33"/>
      <c r="E125" s="33"/>
      <c r="F125" s="32"/>
      <c r="G125" s="33"/>
      <c r="H125" s="33"/>
      <c r="I125" s="33"/>
      <c r="J125" s="33"/>
      <c r="K125" s="33"/>
      <c r="L125" s="33"/>
      <c r="M125" s="33"/>
    </row>
    <row r="126" spans="1:13">
      <c r="A126" s="33"/>
      <c r="B126" s="32"/>
      <c r="C126" s="33"/>
      <c r="D126" s="33"/>
      <c r="E126" s="33"/>
      <c r="F126" s="32"/>
      <c r="G126" s="33"/>
      <c r="H126" s="33"/>
      <c r="I126" s="33"/>
      <c r="J126" s="33"/>
      <c r="K126" s="33"/>
      <c r="L126" s="33"/>
      <c r="M126" s="33"/>
    </row>
    <row r="127" spans="1:13">
      <c r="A127" s="33"/>
      <c r="B127" s="32"/>
      <c r="C127" s="33"/>
      <c r="D127" s="33"/>
      <c r="E127" s="33"/>
      <c r="F127" s="32"/>
      <c r="G127" s="33"/>
      <c r="H127" s="33"/>
      <c r="I127" s="33"/>
      <c r="J127" s="33"/>
      <c r="K127" s="33"/>
      <c r="L127" s="33"/>
      <c r="M127" s="33"/>
    </row>
    <row r="128" spans="1:13">
      <c r="A128" s="33"/>
      <c r="B128" s="32"/>
      <c r="C128" s="33"/>
      <c r="D128" s="33"/>
      <c r="E128" s="33"/>
      <c r="F128" s="32"/>
      <c r="G128" s="33"/>
      <c r="H128" s="33"/>
      <c r="I128" s="33"/>
      <c r="J128" s="33"/>
      <c r="K128" s="33"/>
      <c r="L128" s="33"/>
      <c r="M128" s="33"/>
    </row>
    <row r="129" spans="1:13">
      <c r="A129" s="33"/>
      <c r="B129" s="32"/>
      <c r="C129" s="33"/>
      <c r="D129" s="33"/>
      <c r="E129" s="33"/>
      <c r="F129" s="32"/>
      <c r="G129" s="33"/>
      <c r="H129" s="33"/>
      <c r="I129" s="33"/>
      <c r="J129" s="33"/>
      <c r="K129" s="33"/>
      <c r="L129" s="33"/>
      <c r="M129" s="33"/>
    </row>
    <row r="130" spans="1:13">
      <c r="A130" s="33"/>
      <c r="B130" s="32"/>
      <c r="C130" s="33"/>
      <c r="D130" s="33"/>
      <c r="E130" s="33"/>
      <c r="F130" s="32"/>
      <c r="G130" s="33"/>
      <c r="H130" s="33"/>
      <c r="I130" s="33"/>
      <c r="J130" s="33"/>
      <c r="K130" s="33"/>
      <c r="L130" s="33"/>
      <c r="M130" s="33"/>
    </row>
    <row r="131" spans="1:13">
      <c r="A131" s="33"/>
      <c r="B131" s="32"/>
      <c r="C131" s="33"/>
      <c r="D131" s="33"/>
      <c r="E131" s="33"/>
      <c r="F131" s="32"/>
      <c r="G131" s="33"/>
      <c r="H131" s="33"/>
      <c r="I131" s="33"/>
      <c r="J131" s="33"/>
      <c r="K131" s="33"/>
      <c r="L131" s="33"/>
      <c r="M131" s="33"/>
    </row>
    <row r="132" spans="1:13">
      <c r="A132" s="33"/>
      <c r="B132" s="32"/>
      <c r="C132" s="33"/>
      <c r="D132" s="33"/>
      <c r="E132" s="33"/>
      <c r="F132" s="32"/>
      <c r="G132" s="33"/>
      <c r="H132" s="33"/>
      <c r="I132" s="33"/>
      <c r="J132" s="33"/>
      <c r="K132" s="33"/>
      <c r="L132" s="33"/>
      <c r="M132" s="33"/>
    </row>
    <row r="133" spans="1:13">
      <c r="A133" s="33"/>
      <c r="B133" s="32"/>
      <c r="C133" s="33"/>
      <c r="D133" s="33"/>
      <c r="E133" s="33"/>
      <c r="F133" s="32"/>
      <c r="G133" s="33"/>
      <c r="H133" s="33"/>
      <c r="I133" s="33"/>
      <c r="J133" s="33"/>
      <c r="K133" s="33"/>
      <c r="L133" s="33"/>
      <c r="M133" s="33"/>
    </row>
    <row r="134" spans="1:13">
      <c r="A134" s="33"/>
      <c r="B134" s="32"/>
      <c r="C134" s="33"/>
      <c r="D134" s="33"/>
      <c r="E134" s="33"/>
      <c r="F134" s="32"/>
      <c r="G134" s="33"/>
      <c r="H134" s="33"/>
      <c r="I134" s="33"/>
      <c r="J134" s="33"/>
      <c r="K134" s="33"/>
      <c r="L134" s="33"/>
      <c r="M134" s="33"/>
    </row>
    <row r="135" spans="1:13">
      <c r="A135" s="33"/>
      <c r="B135" s="32"/>
      <c r="C135" s="33"/>
      <c r="D135" s="33"/>
      <c r="E135" s="33"/>
      <c r="F135" s="32"/>
      <c r="G135" s="33"/>
      <c r="H135" s="33"/>
      <c r="I135" s="33"/>
      <c r="J135" s="33"/>
      <c r="K135" s="33"/>
      <c r="L135" s="33"/>
      <c r="M135" s="33"/>
    </row>
    <row r="136" spans="1:13">
      <c r="A136" s="33"/>
      <c r="B136" s="32"/>
      <c r="C136" s="33"/>
      <c r="D136" s="33"/>
      <c r="E136" s="33"/>
      <c r="F136" s="32"/>
      <c r="G136" s="33"/>
      <c r="H136" s="33"/>
      <c r="I136" s="33"/>
      <c r="J136" s="33"/>
      <c r="K136" s="33"/>
      <c r="L136" s="33"/>
      <c r="M136" s="33"/>
    </row>
    <row r="137" spans="1:13">
      <c r="A137" s="33"/>
      <c r="B137" s="32"/>
      <c r="C137" s="33"/>
      <c r="D137" s="33"/>
      <c r="E137" s="33"/>
      <c r="F137" s="32"/>
      <c r="G137" s="33"/>
      <c r="H137" s="33"/>
      <c r="I137" s="33"/>
      <c r="J137" s="33"/>
      <c r="K137" s="33"/>
      <c r="L137" s="33"/>
      <c r="M137" s="33"/>
    </row>
    <row r="138" spans="1:13">
      <c r="A138" s="33"/>
      <c r="B138" s="32"/>
      <c r="C138" s="33"/>
      <c r="D138" s="33"/>
      <c r="E138" s="33"/>
      <c r="F138" s="32"/>
      <c r="G138" s="33"/>
      <c r="H138" s="33"/>
      <c r="I138" s="33"/>
      <c r="J138" s="33"/>
      <c r="K138" s="33"/>
      <c r="L138" s="33"/>
      <c r="M138" s="33"/>
    </row>
    <row r="139" spans="1:13">
      <c r="A139" s="33"/>
      <c r="B139" s="32"/>
      <c r="C139" s="33"/>
      <c r="D139" s="33"/>
      <c r="E139" s="33"/>
      <c r="F139" s="32"/>
      <c r="G139" s="33"/>
      <c r="H139" s="33"/>
      <c r="I139" s="33"/>
      <c r="J139" s="33"/>
      <c r="K139" s="33"/>
      <c r="L139" s="33"/>
      <c r="M139" s="33"/>
    </row>
    <row r="140" spans="1:13">
      <c r="A140" s="33"/>
      <c r="B140" s="32"/>
      <c r="C140" s="33"/>
      <c r="D140" s="33"/>
      <c r="E140" s="33"/>
      <c r="F140" s="32"/>
      <c r="G140" s="33"/>
      <c r="H140" s="33"/>
      <c r="I140" s="33"/>
      <c r="J140" s="33"/>
      <c r="K140" s="33"/>
      <c r="L140" s="33"/>
      <c r="M140" s="33"/>
    </row>
    <row r="141" spans="1:13">
      <c r="A141" s="33"/>
      <c r="B141" s="32"/>
      <c r="C141" s="33"/>
      <c r="D141" s="33"/>
      <c r="E141" s="33"/>
      <c r="F141" s="32"/>
      <c r="G141" s="33"/>
      <c r="H141" s="33"/>
      <c r="I141" s="33"/>
      <c r="J141" s="33"/>
      <c r="K141" s="33"/>
      <c r="L141" s="33"/>
      <c r="M141" s="33"/>
    </row>
    <row r="142" spans="1:13">
      <c r="A142" s="33"/>
      <c r="B142" s="32"/>
      <c r="C142" s="33"/>
      <c r="D142" s="33"/>
      <c r="E142" s="33"/>
      <c r="F142" s="32"/>
      <c r="G142" s="33"/>
      <c r="H142" s="33"/>
      <c r="I142" s="33"/>
      <c r="J142" s="33"/>
      <c r="K142" s="33"/>
      <c r="L142" s="33"/>
      <c r="M142" s="33"/>
    </row>
    <row r="143" spans="1:13">
      <c r="A143" s="33"/>
      <c r="B143" s="32"/>
      <c r="C143" s="33"/>
      <c r="D143" s="33"/>
      <c r="E143" s="33"/>
      <c r="F143" s="32"/>
      <c r="G143" s="33"/>
      <c r="H143" s="33"/>
      <c r="I143" s="33"/>
      <c r="J143" s="33"/>
      <c r="K143" s="33"/>
      <c r="L143" s="33"/>
      <c r="M143" s="33"/>
    </row>
    <row r="144" spans="1:13">
      <c r="A144" s="33"/>
      <c r="B144" s="32"/>
      <c r="C144" s="33"/>
      <c r="D144" s="33"/>
      <c r="E144" s="33"/>
      <c r="F144" s="32"/>
      <c r="G144" s="33"/>
      <c r="H144" s="33"/>
      <c r="I144" s="33"/>
      <c r="J144" s="33"/>
      <c r="K144" s="33"/>
      <c r="L144" s="33"/>
      <c r="M144" s="33"/>
    </row>
    <row r="145" spans="1:13">
      <c r="A145" s="33"/>
      <c r="B145" s="32"/>
      <c r="C145" s="33"/>
      <c r="D145" s="33"/>
      <c r="E145" s="33"/>
      <c r="F145" s="32"/>
      <c r="G145" s="33"/>
      <c r="H145" s="33"/>
      <c r="I145" s="33"/>
      <c r="J145" s="33"/>
      <c r="K145" s="33"/>
      <c r="L145" s="33"/>
      <c r="M145" s="33"/>
    </row>
    <row r="146" spans="1:13">
      <c r="A146" s="33"/>
      <c r="B146" s="32"/>
      <c r="C146" s="33"/>
      <c r="D146" s="33"/>
      <c r="E146" s="33"/>
      <c r="F146" s="32"/>
      <c r="G146" s="33"/>
      <c r="H146" s="33"/>
      <c r="I146" s="33"/>
      <c r="J146" s="33"/>
      <c r="K146" s="33"/>
      <c r="L146" s="33"/>
      <c r="M146" s="33"/>
    </row>
    <row r="147" spans="1:13">
      <c r="A147" s="33"/>
      <c r="B147" s="32"/>
      <c r="C147" s="33"/>
      <c r="D147" s="33"/>
      <c r="E147" s="33"/>
      <c r="F147" s="32"/>
      <c r="G147" s="33"/>
      <c r="H147" s="33"/>
      <c r="I147" s="33"/>
      <c r="J147" s="33"/>
      <c r="K147" s="33"/>
      <c r="L147" s="33"/>
      <c r="M147" s="33"/>
    </row>
    <row r="148" spans="1:13">
      <c r="A148" s="33"/>
      <c r="B148" s="32"/>
      <c r="C148" s="33"/>
      <c r="D148" s="33"/>
      <c r="E148" s="33"/>
      <c r="F148" s="32"/>
      <c r="G148" s="33"/>
      <c r="H148" s="33"/>
      <c r="I148" s="33"/>
      <c r="J148" s="33"/>
      <c r="K148" s="33"/>
      <c r="L148" s="33"/>
      <c r="M148" s="33"/>
    </row>
    <row r="149" spans="1:13">
      <c r="A149" s="33"/>
      <c r="B149" s="32"/>
      <c r="C149" s="33"/>
      <c r="D149" s="33"/>
      <c r="E149" s="33"/>
      <c r="F149" s="32"/>
      <c r="G149" s="33"/>
      <c r="H149" s="33"/>
      <c r="I149" s="33"/>
      <c r="J149" s="33"/>
      <c r="K149" s="33"/>
      <c r="L149" s="33"/>
      <c r="M149" s="33"/>
    </row>
    <row r="150" spans="1:13">
      <c r="A150" s="33"/>
      <c r="B150" s="32"/>
      <c r="C150" s="33"/>
      <c r="D150" s="33"/>
      <c r="E150" s="33"/>
      <c r="F150" s="32"/>
      <c r="G150" s="33"/>
      <c r="H150" s="33"/>
      <c r="I150" s="33"/>
      <c r="J150" s="33"/>
      <c r="K150" s="33"/>
      <c r="L150" s="33"/>
      <c r="M150" s="33"/>
    </row>
    <row r="151" spans="1:13">
      <c r="A151" s="33"/>
      <c r="B151" s="32"/>
      <c r="C151" s="33"/>
      <c r="D151" s="33"/>
      <c r="E151" s="33"/>
      <c r="F151" s="32"/>
      <c r="G151" s="33"/>
      <c r="H151" s="33"/>
      <c r="I151" s="33"/>
      <c r="J151" s="33"/>
      <c r="K151" s="33"/>
      <c r="L151" s="33"/>
      <c r="M151" s="33"/>
    </row>
    <row r="152" spans="1:13">
      <c r="A152" s="33"/>
      <c r="B152" s="32"/>
      <c r="C152" s="33"/>
      <c r="D152" s="33"/>
      <c r="E152" s="33"/>
      <c r="F152" s="32"/>
      <c r="G152" s="33"/>
      <c r="H152" s="33"/>
      <c r="I152" s="33"/>
      <c r="J152" s="33"/>
      <c r="K152" s="33"/>
      <c r="L152" s="33"/>
      <c r="M152" s="33"/>
    </row>
    <row r="153" spans="1:13">
      <c r="A153" s="33"/>
      <c r="B153" s="32"/>
      <c r="C153" s="33"/>
      <c r="D153" s="33"/>
      <c r="E153" s="33"/>
      <c r="F153" s="32"/>
      <c r="G153" s="33"/>
      <c r="H153" s="33"/>
      <c r="I153" s="33"/>
      <c r="J153" s="33"/>
      <c r="K153" s="33"/>
      <c r="L153" s="33"/>
      <c r="M153" s="33"/>
    </row>
    <row r="154" spans="1:13">
      <c r="A154" s="33"/>
      <c r="B154" s="32"/>
      <c r="C154" s="33"/>
      <c r="D154" s="33"/>
      <c r="E154" s="33"/>
      <c r="F154" s="32"/>
      <c r="G154" s="33"/>
      <c r="H154" s="33"/>
      <c r="I154" s="33"/>
      <c r="J154" s="33"/>
      <c r="K154" s="33"/>
      <c r="L154" s="33"/>
      <c r="M154" s="33"/>
    </row>
    <row r="155" spans="1:13">
      <c r="A155" s="33"/>
      <c r="B155" s="32"/>
      <c r="C155" s="33"/>
      <c r="D155" s="33"/>
      <c r="E155" s="33"/>
      <c r="F155" s="32"/>
      <c r="G155" s="33"/>
      <c r="H155" s="33"/>
      <c r="I155" s="33"/>
      <c r="J155" s="33"/>
      <c r="K155" s="33"/>
      <c r="L155" s="33"/>
      <c r="M155" s="33"/>
    </row>
    <row r="156" spans="1:13">
      <c r="A156" s="33"/>
      <c r="B156" s="32"/>
      <c r="C156" s="33"/>
      <c r="D156" s="33"/>
      <c r="E156" s="33"/>
      <c r="F156" s="32"/>
      <c r="G156" s="33"/>
      <c r="H156" s="33"/>
      <c r="I156" s="33"/>
      <c r="J156" s="33"/>
      <c r="K156" s="33"/>
      <c r="L156" s="33"/>
      <c r="M156" s="33"/>
    </row>
    <row r="157" spans="1:13">
      <c r="A157" s="33"/>
      <c r="B157" s="32"/>
      <c r="C157" s="33"/>
      <c r="D157" s="33"/>
      <c r="E157" s="33"/>
      <c r="F157" s="32"/>
      <c r="G157" s="33"/>
      <c r="H157" s="33"/>
      <c r="I157" s="33"/>
      <c r="J157" s="33"/>
      <c r="K157" s="33"/>
      <c r="L157" s="33"/>
      <c r="M157" s="33"/>
    </row>
    <row r="158" spans="1:13">
      <c r="A158" s="33"/>
      <c r="B158" s="32"/>
      <c r="C158" s="33"/>
      <c r="D158" s="33"/>
      <c r="E158" s="33"/>
      <c r="F158" s="32"/>
      <c r="G158" s="33"/>
      <c r="H158" s="33"/>
      <c r="I158" s="33"/>
      <c r="J158" s="33"/>
      <c r="K158" s="33"/>
      <c r="L158" s="33"/>
      <c r="M158" s="33"/>
    </row>
    <row r="159" spans="1:13">
      <c r="A159" s="33"/>
      <c r="B159" s="32"/>
      <c r="C159" s="33"/>
      <c r="D159" s="33"/>
      <c r="E159" s="33"/>
      <c r="F159" s="32"/>
      <c r="G159" s="33"/>
      <c r="H159" s="33"/>
      <c r="I159" s="33"/>
      <c r="J159" s="33"/>
      <c r="K159" s="33"/>
      <c r="L159" s="33"/>
      <c r="M159" s="33"/>
    </row>
    <row r="160" spans="1:13">
      <c r="A160" s="33"/>
      <c r="B160" s="32"/>
      <c r="C160" s="33"/>
      <c r="D160" s="33"/>
      <c r="E160" s="33"/>
      <c r="F160" s="32"/>
      <c r="G160" s="33"/>
      <c r="H160" s="33"/>
      <c r="I160" s="33"/>
      <c r="J160" s="33"/>
      <c r="K160" s="33"/>
      <c r="L160" s="33"/>
      <c r="M160" s="33"/>
    </row>
    <row r="161" spans="1:13">
      <c r="A161" s="33"/>
      <c r="B161" s="32"/>
      <c r="C161" s="33"/>
      <c r="D161" s="33"/>
      <c r="E161" s="33"/>
      <c r="F161" s="32"/>
      <c r="G161" s="33"/>
      <c r="H161" s="33"/>
      <c r="I161" s="33"/>
      <c r="J161" s="33"/>
      <c r="K161" s="33"/>
      <c r="L161" s="33"/>
      <c r="M161" s="33"/>
    </row>
    <row r="162" spans="1:13">
      <c r="A162" s="33"/>
      <c r="B162" s="32"/>
      <c r="C162" s="33"/>
      <c r="D162" s="33"/>
      <c r="E162" s="33"/>
      <c r="F162" s="32"/>
      <c r="G162" s="33"/>
      <c r="H162" s="33"/>
      <c r="I162" s="33"/>
      <c r="J162" s="33"/>
      <c r="K162" s="33"/>
      <c r="L162" s="33"/>
      <c r="M162" s="33"/>
    </row>
    <row r="163" spans="1:13">
      <c r="A163" s="33"/>
      <c r="B163" s="32"/>
      <c r="C163" s="33"/>
      <c r="D163" s="33"/>
      <c r="E163" s="33"/>
      <c r="F163" s="32"/>
      <c r="G163" s="33"/>
      <c r="H163" s="33"/>
      <c r="I163" s="33"/>
      <c r="J163" s="33"/>
      <c r="K163" s="33"/>
      <c r="L163" s="33"/>
      <c r="M163" s="33"/>
    </row>
    <row r="164" spans="1:13">
      <c r="A164" s="33"/>
      <c r="B164" s="32"/>
      <c r="C164" s="33"/>
      <c r="D164" s="33"/>
      <c r="E164" s="33"/>
      <c r="F164" s="32"/>
      <c r="G164" s="33"/>
      <c r="H164" s="33"/>
      <c r="I164" s="33"/>
      <c r="J164" s="33"/>
      <c r="K164" s="33"/>
      <c r="L164" s="33"/>
      <c r="M164" s="33"/>
    </row>
    <row r="165" spans="1:13">
      <c r="A165" s="33"/>
      <c r="B165" s="32"/>
      <c r="C165" s="33"/>
      <c r="D165" s="33"/>
      <c r="E165" s="33"/>
      <c r="F165" s="32"/>
      <c r="G165" s="33"/>
      <c r="H165" s="33"/>
      <c r="I165" s="33"/>
      <c r="J165" s="33"/>
      <c r="K165" s="33"/>
      <c r="L165" s="33"/>
      <c r="M165" s="33"/>
    </row>
    <row r="166" spans="1:13">
      <c r="A166" s="33"/>
      <c r="B166" s="32"/>
      <c r="C166" s="33"/>
      <c r="D166" s="33"/>
      <c r="E166" s="33"/>
      <c r="F166" s="32"/>
      <c r="G166" s="33"/>
      <c r="H166" s="33"/>
      <c r="I166" s="33"/>
      <c r="J166" s="33"/>
      <c r="K166" s="33"/>
      <c r="L166" s="33"/>
      <c r="M166" s="33"/>
    </row>
    <row r="167" spans="1:13">
      <c r="A167" s="33"/>
      <c r="B167" s="32"/>
      <c r="C167" s="33"/>
      <c r="D167" s="33"/>
      <c r="E167" s="33"/>
      <c r="F167" s="32"/>
      <c r="G167" s="33"/>
      <c r="H167" s="33"/>
      <c r="I167" s="33"/>
      <c r="J167" s="33"/>
      <c r="K167" s="33"/>
      <c r="L167" s="33"/>
      <c r="M167" s="33"/>
    </row>
    <row r="168" spans="1:13">
      <c r="A168" s="33"/>
      <c r="B168" s="32"/>
      <c r="C168" s="33"/>
      <c r="D168" s="33"/>
      <c r="E168" s="33"/>
      <c r="F168" s="32"/>
      <c r="G168" s="33"/>
      <c r="H168" s="33"/>
      <c r="I168" s="33"/>
      <c r="J168" s="33"/>
      <c r="K168" s="33"/>
      <c r="L168" s="33"/>
      <c r="M168" s="33"/>
    </row>
    <row r="169" spans="1:13">
      <c r="A169" s="33"/>
      <c r="B169" s="32"/>
      <c r="C169" s="33"/>
      <c r="D169" s="33"/>
      <c r="E169" s="33"/>
      <c r="F169" s="32"/>
      <c r="G169" s="33"/>
      <c r="H169" s="33"/>
      <c r="I169" s="33"/>
      <c r="J169" s="33"/>
      <c r="K169" s="33"/>
      <c r="L169" s="33"/>
      <c r="M169" s="33"/>
    </row>
    <row r="170" spans="1:13">
      <c r="A170" s="33"/>
      <c r="B170" s="32"/>
      <c r="C170" s="33"/>
      <c r="D170" s="33"/>
      <c r="E170" s="33"/>
      <c r="F170" s="32"/>
      <c r="G170" s="33"/>
      <c r="H170" s="33"/>
      <c r="I170" s="33"/>
      <c r="J170" s="33"/>
      <c r="K170" s="33"/>
      <c r="L170" s="33"/>
      <c r="M170" s="33"/>
    </row>
    <row r="171" spans="1:13">
      <c r="A171" s="33"/>
      <c r="B171" s="32"/>
      <c r="C171" s="33"/>
      <c r="D171" s="33"/>
      <c r="E171" s="33"/>
      <c r="F171" s="32"/>
      <c r="G171" s="33"/>
      <c r="H171" s="33"/>
      <c r="I171" s="33"/>
      <c r="J171" s="33"/>
      <c r="K171" s="33"/>
      <c r="L171" s="33"/>
      <c r="M171" s="33"/>
    </row>
    <row r="172" spans="1:13">
      <c r="A172" s="33"/>
      <c r="B172" s="32"/>
      <c r="C172" s="33"/>
      <c r="D172" s="33"/>
      <c r="E172" s="33"/>
      <c r="F172" s="32"/>
      <c r="G172" s="33"/>
      <c r="H172" s="33"/>
      <c r="I172" s="33"/>
      <c r="J172" s="33"/>
      <c r="K172" s="33"/>
      <c r="L172" s="33"/>
      <c r="M172" s="33"/>
    </row>
    <row r="173" spans="1:13">
      <c r="A173" s="33"/>
      <c r="B173" s="32"/>
      <c r="C173" s="33"/>
      <c r="D173" s="33"/>
      <c r="E173" s="33"/>
      <c r="F173" s="32"/>
      <c r="G173" s="33"/>
      <c r="H173" s="33"/>
      <c r="I173" s="33"/>
      <c r="J173" s="33"/>
      <c r="K173" s="33"/>
      <c r="L173" s="33"/>
      <c r="M173" s="33"/>
    </row>
    <row r="174" spans="1:13">
      <c r="A174" s="33"/>
      <c r="B174" s="32"/>
      <c r="C174" s="33"/>
      <c r="D174" s="33"/>
      <c r="E174" s="33"/>
      <c r="F174" s="32"/>
      <c r="G174" s="33"/>
      <c r="H174" s="33"/>
      <c r="I174" s="33"/>
      <c r="J174" s="33"/>
      <c r="K174" s="33"/>
      <c r="L174" s="33"/>
      <c r="M174" s="33"/>
    </row>
    <row r="175" spans="1:13">
      <c r="A175" s="33"/>
      <c r="B175" s="32"/>
      <c r="C175" s="33"/>
      <c r="D175" s="33"/>
      <c r="E175" s="33"/>
      <c r="F175" s="32"/>
      <c r="G175" s="33"/>
      <c r="H175" s="33"/>
      <c r="I175" s="33"/>
      <c r="J175" s="33"/>
      <c r="K175" s="33"/>
      <c r="L175" s="33"/>
      <c r="M175" s="33"/>
    </row>
    <row r="176" spans="1:13">
      <c r="A176" s="33"/>
      <c r="B176" s="32"/>
      <c r="C176" s="33"/>
      <c r="D176" s="33"/>
      <c r="E176" s="33"/>
      <c r="F176" s="32"/>
      <c r="G176" s="33"/>
      <c r="H176" s="33"/>
      <c r="I176" s="33"/>
      <c r="J176" s="33"/>
      <c r="K176" s="33"/>
      <c r="L176" s="33"/>
      <c r="M176" s="33"/>
    </row>
    <row r="177" spans="1:13">
      <c r="A177" s="33"/>
      <c r="B177" s="32"/>
      <c r="C177" s="33"/>
      <c r="D177" s="33"/>
      <c r="E177" s="33"/>
      <c r="F177" s="32"/>
      <c r="G177" s="33"/>
      <c r="H177" s="33"/>
      <c r="I177" s="33"/>
      <c r="J177" s="33"/>
      <c r="K177" s="33"/>
      <c r="L177" s="33"/>
      <c r="M177" s="33"/>
    </row>
    <row r="178" spans="1:13">
      <c r="A178" s="33"/>
      <c r="B178" s="32"/>
      <c r="C178" s="33"/>
      <c r="D178" s="33"/>
      <c r="E178" s="33"/>
      <c r="F178" s="32"/>
      <c r="G178" s="33"/>
      <c r="H178" s="33"/>
      <c r="I178" s="33"/>
      <c r="J178" s="33"/>
      <c r="K178" s="33"/>
      <c r="L178" s="33"/>
      <c r="M178" s="33"/>
    </row>
    <row r="179" spans="1:13">
      <c r="A179" s="33"/>
      <c r="B179" s="32"/>
      <c r="C179" s="33"/>
      <c r="D179" s="33"/>
      <c r="E179" s="33"/>
      <c r="F179" s="32"/>
      <c r="G179" s="33"/>
      <c r="H179" s="33"/>
      <c r="I179" s="33"/>
      <c r="J179" s="33"/>
      <c r="K179" s="33"/>
      <c r="L179" s="33"/>
      <c r="M179" s="33"/>
    </row>
  </sheetData>
  <mergeCells count="8">
    <mergeCell ref="C52:D52"/>
    <mergeCell ref="A69:I70"/>
    <mergeCell ref="C71:D71"/>
    <mergeCell ref="M3:N4"/>
    <mergeCell ref="A1:I2"/>
    <mergeCell ref="A20:I21"/>
    <mergeCell ref="C22:D22"/>
    <mergeCell ref="C3:D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1027" r:id="rId4">
          <objectPr defaultSize="0" autoPict="0" r:id="rId5">
            <anchor moveWithCells="1">
              <from>
                <xdr:col>9</xdr:col>
                <xdr:colOff>323850</xdr:colOff>
                <xdr:row>0</xdr:row>
                <xdr:rowOff>76200</xdr:rowOff>
              </from>
              <to>
                <xdr:col>11</xdr:col>
                <xdr:colOff>695325</xdr:colOff>
                <xdr:row>19</xdr:row>
                <xdr:rowOff>104775</xdr:rowOff>
              </to>
            </anchor>
          </objectPr>
        </oleObject>
      </mc:Choice>
      <mc:Fallback>
        <oleObject progId="ChemDraw.Document.6.0" shapeId="1027" r:id="rId4"/>
      </mc:Fallback>
    </mc:AlternateContent>
    <mc:AlternateContent xmlns:mc="http://schemas.openxmlformats.org/markup-compatibility/2006">
      <mc:Choice Requires="x14">
        <oleObject progId="ChemDraw.Document.6.0" shapeId="1030" r:id="rId6">
          <objectPr defaultSize="0" autoPict="0" r:id="rId7">
            <anchor moveWithCells="1">
              <from>
                <xdr:col>9</xdr:col>
                <xdr:colOff>276225</xdr:colOff>
                <xdr:row>21</xdr:row>
                <xdr:rowOff>19050</xdr:rowOff>
              </from>
              <to>
                <xdr:col>11</xdr:col>
                <xdr:colOff>647700</xdr:colOff>
                <xdr:row>39</xdr:row>
                <xdr:rowOff>152400</xdr:rowOff>
              </to>
            </anchor>
          </objectPr>
        </oleObject>
      </mc:Choice>
      <mc:Fallback>
        <oleObject progId="ChemDraw.Document.6.0" shapeId="103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5"/>
  <sheetViews>
    <sheetView topLeftCell="A28" workbookViewId="0">
      <selection activeCell="G45" sqref="G45"/>
    </sheetView>
  </sheetViews>
  <sheetFormatPr baseColWidth="10" defaultRowHeight="15"/>
  <cols>
    <col min="1" max="1" width="16.85546875" customWidth="1"/>
    <col min="3" max="3" width="16.5703125" customWidth="1"/>
    <col min="6" max="6" width="22.42578125" customWidth="1"/>
    <col min="8" max="8" width="15.42578125" customWidth="1"/>
    <col min="9" max="9" width="14.28515625" customWidth="1"/>
    <col min="12" max="12" width="16.7109375" customWidth="1"/>
    <col min="13" max="13" width="18.140625" customWidth="1"/>
  </cols>
  <sheetData>
    <row r="1" spans="1:14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7"/>
      <c r="K1" s="7"/>
    </row>
    <row r="2" spans="1:14">
      <c r="A2" s="64"/>
      <c r="B2" s="64"/>
      <c r="C2" s="64"/>
      <c r="D2" s="64"/>
      <c r="E2" s="64"/>
      <c r="F2" s="64"/>
      <c r="G2" s="64"/>
      <c r="H2" s="64"/>
      <c r="I2" s="64"/>
      <c r="J2" s="7"/>
      <c r="K2" s="7"/>
    </row>
    <row r="3" spans="1:14">
      <c r="B3" s="1"/>
      <c r="C3" s="64" t="s">
        <v>3</v>
      </c>
      <c r="D3" s="64"/>
      <c r="E3" s="7"/>
      <c r="F3" s="1"/>
      <c r="M3" s="63" t="s">
        <v>19</v>
      </c>
      <c r="N3" s="63"/>
    </row>
    <row r="4" spans="1:14" ht="18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4"/>
      <c r="N4" s="64"/>
    </row>
    <row r="5" spans="1:14" s="53" customFormat="1">
      <c r="B5" s="44">
        <v>4</v>
      </c>
      <c r="C5" s="48">
        <v>-1599.5752199999999</v>
      </c>
      <c r="D5" s="47">
        <f t="shared" ref="D5:D6" si="0">C5*627.5095</f>
        <v>-1003748.64651459</v>
      </c>
      <c r="E5" s="50"/>
      <c r="G5" s="45"/>
      <c r="H5" s="51"/>
      <c r="I5" s="51"/>
      <c r="J5" s="51"/>
      <c r="K5" s="51"/>
      <c r="M5" s="8" t="s">
        <v>9</v>
      </c>
      <c r="N5" s="9">
        <v>1.9858779999999999E-3</v>
      </c>
    </row>
    <row r="6" spans="1:14" s="53" customFormat="1" ht="17.25">
      <c r="B6" s="44" t="s">
        <v>50</v>
      </c>
      <c r="C6" s="55">
        <v>-1599.1396360000001</v>
      </c>
      <c r="D6" s="47">
        <f t="shared" si="0"/>
        <v>-1003475.313416542</v>
      </c>
      <c r="E6" s="50"/>
      <c r="F6" s="52" t="s">
        <v>52</v>
      </c>
      <c r="G6" s="45">
        <f>(D6-D5+$N$7)*$N$12</f>
        <v>2.2316939145953585</v>
      </c>
      <c r="H6" s="51"/>
      <c r="I6" s="51"/>
      <c r="J6" s="51"/>
      <c r="K6" s="51"/>
      <c r="M6" s="8" t="s">
        <v>10</v>
      </c>
      <c r="N6" s="9">
        <v>298.14999999999998</v>
      </c>
    </row>
    <row r="7" spans="1:14" ht="17.25">
      <c r="B7" s="13" t="s">
        <v>51</v>
      </c>
      <c r="C7" s="48">
        <v>-1599.142141</v>
      </c>
      <c r="D7" s="16">
        <f t="shared" ref="D7:D12" si="1">C7*627.5095</f>
        <v>-1003476.8853278395</v>
      </c>
      <c r="F7" s="52" t="s">
        <v>53</v>
      </c>
      <c r="G7" s="45">
        <f>(D7-D5+$N$7)*$N$12</f>
        <v>1.0789131557767093</v>
      </c>
      <c r="M7" s="8" t="s">
        <v>11</v>
      </c>
      <c r="N7" s="9">
        <v>-270.29000000000002</v>
      </c>
    </row>
    <row r="8" spans="1:14" s="53" customFormat="1" ht="17.25">
      <c r="B8" s="49" t="s">
        <v>54</v>
      </c>
      <c r="C8" s="48">
        <v>-1598.7045720000001</v>
      </c>
      <c r="D8" s="47">
        <f t="shared" si="1"/>
        <v>-1003202.3066234341</v>
      </c>
      <c r="F8" s="52" t="s">
        <v>66</v>
      </c>
      <c r="G8" s="45">
        <f>(D8-D7+$N$7)*$N$12</f>
        <v>3.1451748751468944</v>
      </c>
      <c r="M8" s="8" t="s">
        <v>12</v>
      </c>
      <c r="N8" s="9">
        <v>4.2809999999999997</v>
      </c>
    </row>
    <row r="9" spans="1:14" s="53" customFormat="1" ht="17.25">
      <c r="B9" s="49" t="s">
        <v>65</v>
      </c>
      <c r="C9" s="60">
        <v>-1598.250646</v>
      </c>
      <c r="D9" s="47">
        <f t="shared" si="1"/>
        <v>-1002917.463746137</v>
      </c>
      <c r="F9" s="52" t="s">
        <v>67</v>
      </c>
      <c r="G9" s="45">
        <f>(D9-D8+$N$7)*$N$12</f>
        <v>10.672534105545884</v>
      </c>
      <c r="M9" s="8" t="s">
        <v>13</v>
      </c>
      <c r="N9" s="9">
        <v>23.060369999999999</v>
      </c>
    </row>
    <row r="10" spans="1:14" s="53" customFormat="1" ht="17.25">
      <c r="B10" s="49" t="s">
        <v>83</v>
      </c>
      <c r="C10" s="60">
        <v>-1597.7800609999999</v>
      </c>
      <c r="D10" s="47">
        <f t="shared" si="1"/>
        <v>-1002622.1671880794</v>
      </c>
      <c r="F10" s="52" t="s">
        <v>84</v>
      </c>
      <c r="G10" s="45">
        <f>(D10-D9+$N$7)*$N$12</f>
        <v>18.33887129557241</v>
      </c>
      <c r="M10" s="8"/>
      <c r="N10" s="9"/>
    </row>
    <row r="11" spans="1:14" ht="17.25">
      <c r="A11" s="2"/>
      <c r="B11" s="13" t="s">
        <v>56</v>
      </c>
      <c r="C11" s="17">
        <v>-1598.951116</v>
      </c>
      <c r="D11" s="16">
        <f t="shared" si="1"/>
        <v>-1003357.015325602</v>
      </c>
      <c r="F11" s="1" t="s">
        <v>91</v>
      </c>
      <c r="G11" s="21"/>
      <c r="H11" s="22">
        <f>-(D7-D11)/$N$9-$N$15</f>
        <v>0.87949838911942191</v>
      </c>
      <c r="I11" s="22">
        <f>H11-$N$16</f>
        <v>0.68249838911942184</v>
      </c>
      <c r="J11" s="12"/>
      <c r="K11" s="12"/>
      <c r="M11" s="8" t="s">
        <v>14</v>
      </c>
      <c r="N11" s="9">
        <v>-0.86699999999999999</v>
      </c>
    </row>
    <row r="12" spans="1:14" ht="17.25">
      <c r="A12" s="2"/>
      <c r="B12" s="13" t="s">
        <v>57</v>
      </c>
      <c r="C12" s="18">
        <v>-1598.7391250000001</v>
      </c>
      <c r="D12" s="16">
        <f t="shared" si="1"/>
        <v>-1003223.9889591875</v>
      </c>
      <c r="F12" s="1" t="s">
        <v>92</v>
      </c>
      <c r="G12" s="21"/>
      <c r="H12" s="22">
        <f>-(D11-D12)/$N$9-$N$15</f>
        <v>1.4500167362666891</v>
      </c>
      <c r="I12" s="22">
        <f>H12-$N$16</f>
        <v>1.2530167362666891</v>
      </c>
      <c r="J12" s="12"/>
      <c r="K12" s="12"/>
      <c r="M12" s="8" t="s">
        <v>15</v>
      </c>
      <c r="N12" s="11">
        <f>1/(2.303*N5*N6)</f>
        <v>0.73336247449067871</v>
      </c>
    </row>
    <row r="13" spans="1:14" ht="17.25">
      <c r="A13" s="2" t="s">
        <v>87</v>
      </c>
      <c r="B13" s="13" t="s">
        <v>88</v>
      </c>
      <c r="C13" s="46">
        <v>-1598.528423</v>
      </c>
      <c r="D13" s="16">
        <f t="shared" ref="D13:D16" si="2">C13*627.5095</f>
        <v>-1003091.7714525185</v>
      </c>
      <c r="F13" s="1" t="s">
        <v>93</v>
      </c>
      <c r="G13" s="22">
        <f>(D13-D11+$N$7)*$N$12</f>
        <v>-3.7006401220796992</v>
      </c>
      <c r="H13" s="21"/>
      <c r="I13" s="22"/>
      <c r="M13" s="8" t="s">
        <v>16</v>
      </c>
      <c r="N13" s="9">
        <v>1.89</v>
      </c>
    </row>
    <row r="14" spans="1:14" ht="17.25">
      <c r="A14" s="2"/>
      <c r="B14" s="13" t="s">
        <v>89</v>
      </c>
      <c r="C14" s="46">
        <v>-1598.331936</v>
      </c>
      <c r="D14" s="16">
        <f t="shared" si="2"/>
        <v>-1002968.4739933921</v>
      </c>
      <c r="F14" s="1" t="s">
        <v>94</v>
      </c>
      <c r="G14" s="22">
        <f>(D14-D12+$N$7)*$N$12</f>
        <v>-10.835455644936015</v>
      </c>
      <c r="H14" s="21"/>
      <c r="I14" s="22"/>
      <c r="M14" s="8" t="s">
        <v>17</v>
      </c>
      <c r="N14" s="10">
        <f>N11/N9</f>
        <v>-3.7596968305365443E-2</v>
      </c>
    </row>
    <row r="15" spans="1:14" ht="17.25">
      <c r="A15" s="2"/>
      <c r="B15" s="20" t="s">
        <v>58</v>
      </c>
      <c r="C15" s="46">
        <v>-1598.0851789999999</v>
      </c>
      <c r="D15" s="16">
        <f t="shared" si="2"/>
        <v>-1002813.6316317004</v>
      </c>
      <c r="F15" s="1" t="s">
        <v>95</v>
      </c>
      <c r="G15" s="21"/>
      <c r="H15" s="22">
        <f>-(D13-D14)/$N$9-$N$15</f>
        <v>1.0281281330893712</v>
      </c>
      <c r="I15" s="22">
        <f>H15-$N$16</f>
        <v>0.83112813308937117</v>
      </c>
      <c r="M15" s="8" t="s">
        <v>18</v>
      </c>
      <c r="N15" s="11">
        <f>N8-N14</f>
        <v>4.3185969683053651</v>
      </c>
    </row>
    <row r="16" spans="1:14" ht="17.25">
      <c r="A16" s="2"/>
      <c r="B16" s="13" t="s">
        <v>59</v>
      </c>
      <c r="C16" s="46">
        <v>-1597.91679</v>
      </c>
      <c r="D16" s="16">
        <f t="shared" si="2"/>
        <v>-1002707.965934505</v>
      </c>
      <c r="F16" s="1" t="s">
        <v>97</v>
      </c>
      <c r="G16" s="22">
        <f>(D15-D13+$N$7)*$N$12</f>
        <v>5.7567640194635059</v>
      </c>
      <c r="H16" s="21"/>
      <c r="I16" s="22"/>
      <c r="M16" s="8" t="s">
        <v>22</v>
      </c>
      <c r="N16" s="11">
        <v>0.19700000000000001</v>
      </c>
    </row>
    <row r="17" spans="1:14" ht="17.25">
      <c r="B17" s="1"/>
      <c r="F17" s="1" t="s">
        <v>96</v>
      </c>
      <c r="G17" s="22">
        <f>(D16-D14+$N$7)*$N$12</f>
        <v>-7.1737085398847213</v>
      </c>
      <c r="H17" s="21"/>
      <c r="I17" s="22"/>
    </row>
    <row r="18" spans="1:14" ht="17.25">
      <c r="B18" s="1"/>
      <c r="F18" s="1" t="s">
        <v>98</v>
      </c>
      <c r="G18" s="21"/>
      <c r="H18" s="22">
        <f>-(D15-D16)/$N$9-$N$15</f>
        <v>0.26353667462624397</v>
      </c>
      <c r="I18" s="22">
        <f>H18-$N$16</f>
        <v>6.6536674626243963E-2</v>
      </c>
    </row>
    <row r="19" spans="1:14">
      <c r="B19" s="1"/>
      <c r="F19" s="1"/>
      <c r="G19" s="21"/>
      <c r="H19" s="21"/>
      <c r="I19" s="22"/>
    </row>
    <row r="20" spans="1:14" ht="17.25">
      <c r="B20" s="1"/>
      <c r="F20" s="1" t="s">
        <v>99</v>
      </c>
      <c r="H20" s="22">
        <f>-(D7-D13-$N$7)/$N$9-$N$15</f>
        <v>0.66067592805302588</v>
      </c>
      <c r="I20" s="22">
        <f>H20-$N$16</f>
        <v>0.46367592805302588</v>
      </c>
    </row>
    <row r="21" spans="1:14" ht="17.25">
      <c r="B21" s="1"/>
      <c r="F21" s="1" t="s">
        <v>100</v>
      </c>
      <c r="H21" s="22">
        <f>-(D13-D16-$N$7)/$N$9-$N$15</f>
        <v>0.60393974786794757</v>
      </c>
      <c r="I21" s="22">
        <f>H21-$N$16</f>
        <v>0.40693974786794757</v>
      </c>
      <c r="M21" s="8"/>
      <c r="N21" s="11"/>
    </row>
    <row r="22" spans="1:14" ht="17.25">
      <c r="B22" s="1"/>
      <c r="F22" s="1" t="s">
        <v>101</v>
      </c>
      <c r="H22" s="22">
        <f>-(D7-D16-(2*$N$7))/(2*$N$9)-$N$15</f>
        <v>0.63230783796048673</v>
      </c>
      <c r="I22" s="22">
        <f>H22-$N$16</f>
        <v>0.43530783796048672</v>
      </c>
      <c r="M22" s="8"/>
      <c r="N22" s="11"/>
    </row>
    <row r="23" spans="1:14">
      <c r="B23" s="1"/>
      <c r="F23" s="1"/>
      <c r="G23" s="21"/>
      <c r="H23" s="21"/>
      <c r="I23" s="21"/>
    </row>
    <row r="24" spans="1:14">
      <c r="B24" s="1"/>
      <c r="F24" s="1"/>
      <c r="G24" s="21"/>
      <c r="H24" s="21"/>
      <c r="I24" s="21"/>
    </row>
    <row r="25" spans="1:14">
      <c r="A25" s="63" t="s">
        <v>1</v>
      </c>
      <c r="B25" s="63"/>
      <c r="C25" s="63"/>
      <c r="D25" s="63"/>
      <c r="E25" s="63"/>
      <c r="F25" s="63"/>
      <c r="G25" s="63"/>
      <c r="H25" s="63"/>
      <c r="I25" s="63"/>
    </row>
    <row r="26" spans="1:14">
      <c r="A26" s="64"/>
      <c r="B26" s="64"/>
      <c r="C26" s="64"/>
      <c r="D26" s="64"/>
      <c r="E26" s="64"/>
      <c r="F26" s="64"/>
      <c r="G26" s="64"/>
      <c r="H26" s="64"/>
      <c r="I26" s="64"/>
    </row>
    <row r="27" spans="1:14">
      <c r="B27" s="1"/>
      <c r="C27" s="64" t="s">
        <v>3</v>
      </c>
      <c r="D27" s="64"/>
      <c r="E27" s="7"/>
      <c r="F27" s="1"/>
    </row>
    <row r="28" spans="1:14" ht="18">
      <c r="B28" s="3" t="s">
        <v>0</v>
      </c>
      <c r="C28" s="14" t="s">
        <v>4</v>
      </c>
      <c r="D28" s="14" t="s">
        <v>5</v>
      </c>
      <c r="E28" s="7"/>
      <c r="F28" s="3" t="s">
        <v>2</v>
      </c>
      <c r="G28" s="5" t="s">
        <v>6</v>
      </c>
      <c r="H28" s="6" t="s">
        <v>7</v>
      </c>
      <c r="I28" s="6" t="s">
        <v>8</v>
      </c>
    </row>
    <row r="29" spans="1:14">
      <c r="B29" s="13" t="s">
        <v>51</v>
      </c>
      <c r="C29" s="48">
        <v>-1599.142141</v>
      </c>
      <c r="D29" s="16">
        <f>C29*627.5095</f>
        <v>-1003476.8853278395</v>
      </c>
      <c r="F29" s="1"/>
    </row>
    <row r="30" spans="1:14" ht="17.25">
      <c r="B30" s="49" t="s">
        <v>56</v>
      </c>
      <c r="C30" s="17">
        <v>-1598.951116</v>
      </c>
      <c r="D30" s="16">
        <f>C30*627.5095</f>
        <v>-1003357.015325602</v>
      </c>
      <c r="F30" s="1" t="s">
        <v>102</v>
      </c>
      <c r="G30" s="21"/>
      <c r="H30" s="22">
        <f>-(D29-D30)/$N$9-$N$15</f>
        <v>0.87949838911942191</v>
      </c>
      <c r="I30" s="22">
        <f>H30-$N$16</f>
        <v>0.68249838911942184</v>
      </c>
    </row>
    <row r="31" spans="1:14" ht="17.25">
      <c r="B31" s="49" t="s">
        <v>57</v>
      </c>
      <c r="C31" s="18">
        <v>-1598.7391250000001</v>
      </c>
      <c r="D31" s="16">
        <f>C31*627.5095</f>
        <v>-1003223.9889591875</v>
      </c>
      <c r="F31" s="1" t="s">
        <v>103</v>
      </c>
      <c r="G31" s="21"/>
      <c r="H31" s="22">
        <f>-(D30-D31)/$N$9-$N$15</f>
        <v>1.4500167362666891</v>
      </c>
      <c r="I31" s="22">
        <f>H31-$N$16</f>
        <v>1.2530167362666891</v>
      </c>
    </row>
    <row r="32" spans="1:14" ht="17.25">
      <c r="A32" s="2" t="s">
        <v>86</v>
      </c>
      <c r="B32" s="49" t="s">
        <v>90</v>
      </c>
      <c r="C32" s="46">
        <v>-1598.5240180000001</v>
      </c>
      <c r="D32" s="16">
        <f t="shared" ref="D32:D36" si="3">C32*627.5095</f>
        <v>-1003089.0072731711</v>
      </c>
      <c r="F32" s="1" t="s">
        <v>104</v>
      </c>
      <c r="G32" s="22">
        <f>(D32-D30+$N$7)*$N$12</f>
        <v>-1.6734947159107778</v>
      </c>
      <c r="H32" s="21"/>
      <c r="I32" s="22"/>
    </row>
    <row r="33" spans="2:9" ht="17.25">
      <c r="B33" s="49" t="s">
        <v>89</v>
      </c>
      <c r="C33" s="46">
        <v>-1598.332705</v>
      </c>
      <c r="D33" s="16">
        <f t="shared" si="3"/>
        <v>-1002968.9565481975</v>
      </c>
      <c r="F33" s="1" t="s">
        <v>105</v>
      </c>
      <c r="G33" s="22">
        <f>(D33-D31+$N$7)*$N$12</f>
        <v>-11.189343231149227</v>
      </c>
      <c r="H33" s="21"/>
      <c r="I33" s="22"/>
    </row>
    <row r="34" spans="2:9" ht="17.25">
      <c r="B34" s="20" t="s">
        <v>58</v>
      </c>
      <c r="C34" s="46">
        <v>-1598.0851789999999</v>
      </c>
      <c r="D34" s="16">
        <f t="shared" si="3"/>
        <v>-1002813.6316317004</v>
      </c>
      <c r="F34" s="1" t="s">
        <v>106</v>
      </c>
      <c r="G34" s="21"/>
      <c r="H34" s="22">
        <f>-(D32-D33)/$N$9-$N$15</f>
        <v>0.88733532911886837</v>
      </c>
      <c r="I34" s="22">
        <f>H34-$N$16</f>
        <v>0.6903353291188683</v>
      </c>
    </row>
    <row r="35" spans="2:9" ht="17.25">
      <c r="B35" s="49" t="s">
        <v>59</v>
      </c>
      <c r="C35" s="46">
        <v>-1597.91679</v>
      </c>
      <c r="D35" s="16">
        <f t="shared" si="3"/>
        <v>-1002707.965934505</v>
      </c>
      <c r="F35" s="1" t="s">
        <v>107</v>
      </c>
      <c r="G35" s="22">
        <f>(D34-D32+$N$7)*$N$12</f>
        <v>3.7296186132945852</v>
      </c>
      <c r="H35" s="21"/>
      <c r="I35" s="22"/>
    </row>
    <row r="36" spans="2:9" ht="17.25">
      <c r="B36" s="49" t="s">
        <v>68</v>
      </c>
      <c r="C36" s="61">
        <v>-1597.8898349999999</v>
      </c>
      <c r="D36" s="47">
        <f t="shared" si="3"/>
        <v>-1002691.0514159325</v>
      </c>
      <c r="F36" s="1" t="s">
        <v>111</v>
      </c>
      <c r="G36" s="22">
        <f>(D35-D33+$N$7)*$N$12</f>
        <v>-6.8198209536715098</v>
      </c>
      <c r="H36" s="21"/>
      <c r="I36" s="22"/>
    </row>
    <row r="37" spans="2:9" ht="17.25">
      <c r="B37" s="1"/>
      <c r="F37" s="1" t="s">
        <v>98</v>
      </c>
      <c r="G37" s="21"/>
      <c r="H37" s="22">
        <f>-(D34-D35)/$N$9-$N$15</f>
        <v>0.26353667462624397</v>
      </c>
      <c r="I37" s="22">
        <f>H37-$N$16</f>
        <v>6.6536674626243963E-2</v>
      </c>
    </row>
    <row r="38" spans="2:9" ht="17.25">
      <c r="B38" s="1"/>
      <c r="F38" s="52" t="s">
        <v>108</v>
      </c>
      <c r="G38" s="45">
        <f>(D36-D33+$N$7)*$N$12</f>
        <v>5.5846522414803959</v>
      </c>
      <c r="I38" s="22"/>
    </row>
    <row r="39" spans="2:9" ht="17.25">
      <c r="B39" s="1"/>
      <c r="F39" s="1" t="s">
        <v>109</v>
      </c>
      <c r="H39" s="22">
        <f>-(D29-D32-$N$7)/$N$9-$N$15</f>
        <v>0.78054301376900614</v>
      </c>
      <c r="I39" s="22">
        <f>H39-$N$16</f>
        <v>0.58354301376900608</v>
      </c>
    </row>
    <row r="40" spans="2:9" ht="17.25">
      <c r="B40" s="1"/>
      <c r="F40" s="1" t="s">
        <v>110</v>
      </c>
      <c r="H40" s="22">
        <f>-(D32-D35-$N$7)/$N$9-$N$15</f>
        <v>0.48407266215196731</v>
      </c>
      <c r="I40" s="22">
        <f>H40-$N$16</f>
        <v>0.28707266215196731</v>
      </c>
    </row>
    <row r="41" spans="2:9" s="53" customFormat="1" ht="17.25">
      <c r="B41" s="52"/>
      <c r="F41" s="52" t="s">
        <v>81</v>
      </c>
      <c r="H41" s="45">
        <f>-(D32-D36-$N$7)/$N$9-$N$15</f>
        <v>1.2175612650020735</v>
      </c>
      <c r="I41" s="45">
        <f>H41-$N$16</f>
        <v>1.0205612650020734</v>
      </c>
    </row>
    <row r="42" spans="2:9" ht="17.25">
      <c r="B42" s="1"/>
      <c r="F42" s="1" t="s">
        <v>20</v>
      </c>
      <c r="H42" s="22">
        <f>-(D29-D35-(2*$N$7))/(2*$N$9)-$N$15</f>
        <v>0.63230783796048673</v>
      </c>
      <c r="I42" s="22">
        <f>H42-$N$16</f>
        <v>0.43530783796048672</v>
      </c>
    </row>
    <row r="43" spans="2:9" ht="17.25">
      <c r="B43" s="1"/>
      <c r="F43" s="52" t="s">
        <v>69</v>
      </c>
      <c r="G43" s="53"/>
      <c r="H43" s="45">
        <f>-($D$29-D36-(2*$N$7))/(2*$N$9)-$N$15</f>
        <v>0.99905213938553938</v>
      </c>
      <c r="I43" s="45">
        <f t="shared" ref="I43" si="4">H43-$N$16</f>
        <v>0.80205213938553932</v>
      </c>
    </row>
    <row r="44" spans="2:9">
      <c r="B44" s="1"/>
      <c r="F44" s="52"/>
      <c r="G44" s="58"/>
      <c r="H44" s="53"/>
      <c r="I44" s="53"/>
    </row>
    <row r="45" spans="2:9">
      <c r="B45" s="1"/>
      <c r="F45" s="52"/>
      <c r="G45" s="58"/>
      <c r="H45" s="53"/>
      <c r="I45" s="53"/>
    </row>
    <row r="46" spans="2:9">
      <c r="B46" s="1"/>
      <c r="F46" s="52"/>
      <c r="G46" s="57"/>
      <c r="H46" s="31"/>
      <c r="I46" s="53"/>
    </row>
    <row r="47" spans="2:9">
      <c r="B47" s="1"/>
      <c r="F47" s="52"/>
      <c r="G47" s="43"/>
      <c r="H47" s="53"/>
      <c r="I47" s="53"/>
    </row>
    <row r="48" spans="2:9">
      <c r="B48" s="1"/>
      <c r="F48" s="52"/>
      <c r="G48" s="43"/>
      <c r="H48" s="53"/>
      <c r="I48" s="53"/>
    </row>
    <row r="49" spans="2:9">
      <c r="B49" s="1"/>
      <c r="F49" s="52"/>
      <c r="G49" s="30"/>
      <c r="H49" s="53"/>
      <c r="I49" s="53"/>
    </row>
    <row r="50" spans="2:9">
      <c r="B50" s="1"/>
      <c r="F50" s="52"/>
      <c r="G50" s="43"/>
      <c r="H50" s="53"/>
      <c r="I50" s="53"/>
    </row>
    <row r="51" spans="2:9">
      <c r="B51" s="1"/>
      <c r="F51" s="1"/>
    </row>
    <row r="52" spans="2:9">
      <c r="B52" s="1"/>
      <c r="F52" s="1"/>
    </row>
    <row r="53" spans="2:9">
      <c r="B53" s="1"/>
      <c r="F53" s="1"/>
    </row>
    <row r="54" spans="2:9">
      <c r="B54" s="1"/>
      <c r="F54" s="1"/>
    </row>
    <row r="55" spans="2:9">
      <c r="B55" s="1"/>
      <c r="F55" s="1"/>
    </row>
    <row r="56" spans="2:9">
      <c r="B56" s="1"/>
      <c r="F56" s="1"/>
    </row>
    <row r="57" spans="2:9">
      <c r="B57" s="1"/>
      <c r="F57" s="1"/>
    </row>
    <row r="58" spans="2:9">
      <c r="B58" s="1"/>
      <c r="F58" s="1"/>
    </row>
    <row r="59" spans="2:9">
      <c r="B59" s="1"/>
      <c r="F59" s="1"/>
    </row>
    <row r="60" spans="2:9">
      <c r="B60" s="1"/>
      <c r="F60" s="1"/>
    </row>
    <row r="61" spans="2:9">
      <c r="B61" s="1"/>
      <c r="F61" s="1"/>
    </row>
    <row r="62" spans="2:9">
      <c r="B62" s="1"/>
      <c r="F62" s="1"/>
    </row>
    <row r="63" spans="2:9">
      <c r="B63" s="1"/>
      <c r="F63" s="1"/>
    </row>
    <row r="64" spans="2:9">
      <c r="B64" s="1"/>
      <c r="F64" s="1"/>
    </row>
    <row r="65" spans="2:6">
      <c r="B65" s="1"/>
      <c r="F65" s="1"/>
    </row>
    <row r="66" spans="2:6">
      <c r="B66" s="1"/>
      <c r="F66" s="1"/>
    </row>
    <row r="67" spans="2:6">
      <c r="B67" s="1"/>
      <c r="F67" s="1"/>
    </row>
    <row r="68" spans="2:6">
      <c r="B68" s="1"/>
      <c r="F68" s="1"/>
    </row>
    <row r="69" spans="2:6">
      <c r="B69" s="1"/>
      <c r="F69" s="1"/>
    </row>
    <row r="70" spans="2:6">
      <c r="B70" s="1"/>
      <c r="F70" s="1"/>
    </row>
    <row r="71" spans="2:6">
      <c r="B71" s="1"/>
      <c r="F71" s="1"/>
    </row>
    <row r="72" spans="2:6">
      <c r="B72" s="1"/>
      <c r="F72" s="1"/>
    </row>
    <row r="73" spans="2:6">
      <c r="B73" s="1"/>
      <c r="F73" s="1"/>
    </row>
    <row r="74" spans="2:6">
      <c r="B74" s="1"/>
      <c r="F74" s="1"/>
    </row>
    <row r="75" spans="2:6">
      <c r="B75" s="1"/>
      <c r="F75" s="1"/>
    </row>
    <row r="76" spans="2:6">
      <c r="B76" s="1"/>
      <c r="F76" s="1"/>
    </row>
    <row r="77" spans="2:6">
      <c r="B77" s="1"/>
      <c r="F77" s="1"/>
    </row>
    <row r="78" spans="2:6">
      <c r="B78" s="1"/>
      <c r="F78" s="1"/>
    </row>
    <row r="79" spans="2:6">
      <c r="B79" s="1"/>
      <c r="F79" s="1"/>
    </row>
    <row r="80" spans="2:6">
      <c r="B80" s="1"/>
      <c r="F80" s="1"/>
    </row>
    <row r="81" spans="2:6">
      <c r="B81" s="1"/>
      <c r="F81" s="1"/>
    </row>
    <row r="82" spans="2:6">
      <c r="B82" s="1"/>
      <c r="F82" s="1"/>
    </row>
    <row r="83" spans="2:6">
      <c r="B83" s="1"/>
      <c r="F83" s="1"/>
    </row>
    <row r="84" spans="2:6">
      <c r="B84" s="1"/>
      <c r="F84" s="1"/>
    </row>
    <row r="85" spans="2:6">
      <c r="B85" s="1"/>
      <c r="F85" s="1"/>
    </row>
    <row r="86" spans="2:6">
      <c r="B86" s="1"/>
      <c r="F86" s="1"/>
    </row>
    <row r="87" spans="2:6">
      <c r="B87" s="1"/>
      <c r="F87" s="1"/>
    </row>
    <row r="88" spans="2:6">
      <c r="B88" s="1"/>
      <c r="F88" s="1"/>
    </row>
    <row r="89" spans="2:6">
      <c r="B89" s="1"/>
      <c r="F89" s="1"/>
    </row>
    <row r="90" spans="2:6">
      <c r="B90" s="1"/>
      <c r="F90" s="1"/>
    </row>
    <row r="91" spans="2:6">
      <c r="B91" s="1"/>
      <c r="F91" s="1"/>
    </row>
    <row r="92" spans="2:6">
      <c r="B92" s="1"/>
      <c r="F92" s="1"/>
    </row>
    <row r="93" spans="2:6">
      <c r="B93" s="1"/>
      <c r="F93" s="1"/>
    </row>
    <row r="94" spans="2:6">
      <c r="B94" s="1"/>
      <c r="F94" s="1"/>
    </row>
    <row r="95" spans="2:6">
      <c r="B95" s="1"/>
      <c r="F95" s="1"/>
    </row>
    <row r="96" spans="2:6">
      <c r="B96" s="1"/>
      <c r="F96" s="1"/>
    </row>
    <row r="97" spans="2:6">
      <c r="B97" s="1"/>
      <c r="F97" s="1"/>
    </row>
    <row r="98" spans="2:6">
      <c r="B98" s="1"/>
      <c r="F98" s="1"/>
    </row>
    <row r="99" spans="2:6">
      <c r="B99" s="1"/>
      <c r="F99" s="1"/>
    </row>
    <row r="100" spans="2:6">
      <c r="B100" s="1"/>
      <c r="F100" s="1"/>
    </row>
    <row r="101" spans="2:6">
      <c r="B101" s="1"/>
      <c r="F101" s="1"/>
    </row>
    <row r="102" spans="2:6">
      <c r="B102" s="1"/>
      <c r="F102" s="1"/>
    </row>
    <row r="103" spans="2:6">
      <c r="B103" s="1"/>
      <c r="F103" s="1"/>
    </row>
    <row r="104" spans="2:6">
      <c r="B104" s="1"/>
      <c r="F104" s="1"/>
    </row>
    <row r="105" spans="2:6">
      <c r="B105" s="1"/>
      <c r="F105" s="1"/>
    </row>
    <row r="106" spans="2:6">
      <c r="B106" s="1"/>
      <c r="F106" s="1"/>
    </row>
    <row r="107" spans="2:6">
      <c r="B107" s="1"/>
      <c r="F107" s="1"/>
    </row>
    <row r="108" spans="2:6">
      <c r="B108" s="1"/>
      <c r="F108" s="1"/>
    </row>
    <row r="109" spans="2:6">
      <c r="B109" s="1"/>
      <c r="F109" s="1"/>
    </row>
    <row r="110" spans="2:6">
      <c r="B110" s="1"/>
      <c r="F110" s="1"/>
    </row>
    <row r="111" spans="2:6">
      <c r="B111" s="1"/>
      <c r="F111" s="1"/>
    </row>
    <row r="112" spans="2:6">
      <c r="B112" s="1"/>
      <c r="F112" s="1"/>
    </row>
    <row r="113" spans="2:6">
      <c r="B113" s="1"/>
      <c r="F113" s="1"/>
    </row>
    <row r="114" spans="2:6">
      <c r="B114" s="1"/>
      <c r="F114" s="1"/>
    </row>
    <row r="115" spans="2:6">
      <c r="B115" s="1"/>
      <c r="F115" s="1"/>
    </row>
    <row r="116" spans="2:6">
      <c r="B116" s="1"/>
      <c r="F116" s="1"/>
    </row>
    <row r="117" spans="2:6">
      <c r="B117" s="1"/>
      <c r="F117" s="1"/>
    </row>
    <row r="118" spans="2:6">
      <c r="B118" s="1"/>
      <c r="F118" s="1"/>
    </row>
    <row r="119" spans="2:6">
      <c r="B119" s="1"/>
      <c r="F119" s="1"/>
    </row>
    <row r="120" spans="2:6">
      <c r="B120" s="1"/>
      <c r="F120" s="1"/>
    </row>
    <row r="121" spans="2:6">
      <c r="B121" s="1"/>
      <c r="F121" s="1"/>
    </row>
    <row r="122" spans="2:6">
      <c r="B122" s="1"/>
      <c r="F122" s="1"/>
    </row>
    <row r="123" spans="2:6">
      <c r="B123" s="1"/>
      <c r="F123" s="1"/>
    </row>
    <row r="124" spans="2:6">
      <c r="B124" s="1"/>
      <c r="F124" s="1"/>
    </row>
    <row r="125" spans="2:6">
      <c r="B125" s="1"/>
      <c r="F125" s="1"/>
    </row>
    <row r="126" spans="2:6">
      <c r="B126" s="1"/>
      <c r="F126" s="1"/>
    </row>
    <row r="127" spans="2:6">
      <c r="B127" s="1"/>
      <c r="F127" s="1"/>
    </row>
    <row r="128" spans="2:6">
      <c r="B128" s="1"/>
      <c r="F128" s="1"/>
    </row>
    <row r="129" spans="2:6">
      <c r="B129" s="1"/>
      <c r="F129" s="1"/>
    </row>
    <row r="130" spans="2:6">
      <c r="B130" s="1"/>
      <c r="F130" s="1"/>
    </row>
    <row r="131" spans="2:6">
      <c r="B131" s="1"/>
      <c r="F131" s="1"/>
    </row>
    <row r="132" spans="2:6">
      <c r="B132" s="1"/>
      <c r="F132" s="1"/>
    </row>
    <row r="133" spans="2:6">
      <c r="B133" s="1"/>
      <c r="F133" s="1"/>
    </row>
    <row r="134" spans="2:6">
      <c r="B134" s="1"/>
      <c r="F134" s="1"/>
    </row>
    <row r="135" spans="2:6">
      <c r="B135" s="1"/>
      <c r="F135" s="1"/>
    </row>
    <row r="136" spans="2:6">
      <c r="B136" s="1"/>
      <c r="F136" s="1"/>
    </row>
    <row r="137" spans="2:6">
      <c r="B137" s="1"/>
      <c r="F137" s="1"/>
    </row>
    <row r="138" spans="2:6">
      <c r="B138" s="1"/>
      <c r="F138" s="1"/>
    </row>
    <row r="139" spans="2:6">
      <c r="B139" s="1"/>
      <c r="F139" s="1"/>
    </row>
    <row r="140" spans="2:6">
      <c r="B140" s="1"/>
      <c r="F140" s="1"/>
    </row>
    <row r="141" spans="2:6">
      <c r="B141" s="1"/>
      <c r="F141" s="1"/>
    </row>
    <row r="142" spans="2:6">
      <c r="B142" s="1"/>
      <c r="F142" s="1"/>
    </row>
    <row r="143" spans="2:6">
      <c r="B143" s="1"/>
      <c r="F143" s="1"/>
    </row>
    <row r="144" spans="2:6">
      <c r="B144" s="1"/>
      <c r="F144" s="1"/>
    </row>
    <row r="145" spans="2:6">
      <c r="B145" s="1"/>
      <c r="F145" s="1"/>
    </row>
    <row r="146" spans="2:6">
      <c r="B146" s="1"/>
      <c r="F146" s="1"/>
    </row>
    <row r="147" spans="2:6">
      <c r="B147" s="1"/>
      <c r="F147" s="1"/>
    </row>
    <row r="148" spans="2:6">
      <c r="B148" s="1"/>
      <c r="F148" s="1"/>
    </row>
    <row r="149" spans="2:6">
      <c r="B149" s="1"/>
      <c r="F149" s="1"/>
    </row>
    <row r="150" spans="2:6">
      <c r="B150" s="1"/>
      <c r="F150" s="1"/>
    </row>
    <row r="151" spans="2:6">
      <c r="B151" s="1"/>
      <c r="F151" s="1"/>
    </row>
    <row r="152" spans="2:6">
      <c r="B152" s="1"/>
      <c r="F152" s="1"/>
    </row>
    <row r="153" spans="2:6">
      <c r="B153" s="1"/>
      <c r="F153" s="1"/>
    </row>
    <row r="154" spans="2:6">
      <c r="B154" s="1"/>
      <c r="F154" s="1"/>
    </row>
    <row r="155" spans="2:6">
      <c r="B155" s="1"/>
      <c r="F155" s="1"/>
    </row>
    <row r="156" spans="2:6">
      <c r="B156" s="1"/>
      <c r="F156" s="1"/>
    </row>
    <row r="157" spans="2:6">
      <c r="B157" s="1"/>
      <c r="F157" s="1"/>
    </row>
    <row r="158" spans="2:6">
      <c r="B158" s="1"/>
      <c r="F158" s="1"/>
    </row>
    <row r="159" spans="2:6">
      <c r="B159" s="1"/>
      <c r="F159" s="1"/>
    </row>
    <row r="160" spans="2:6">
      <c r="B160" s="1"/>
      <c r="F160" s="1"/>
    </row>
    <row r="161" spans="2:6">
      <c r="B161" s="1"/>
      <c r="F161" s="1"/>
    </row>
    <row r="162" spans="2:6">
      <c r="B162" s="1"/>
      <c r="F162" s="1"/>
    </row>
    <row r="163" spans="2:6">
      <c r="B163" s="1"/>
      <c r="F163" s="1"/>
    </row>
    <row r="164" spans="2:6">
      <c r="B164" s="1"/>
      <c r="F164" s="1"/>
    </row>
    <row r="165" spans="2:6">
      <c r="B165" s="1"/>
      <c r="F165" s="1"/>
    </row>
    <row r="166" spans="2:6">
      <c r="B166" s="1"/>
      <c r="F166" s="1"/>
    </row>
    <row r="167" spans="2:6">
      <c r="B167" s="1"/>
      <c r="F167" s="1"/>
    </row>
    <row r="168" spans="2:6">
      <c r="B168" s="1"/>
      <c r="F168" s="1"/>
    </row>
    <row r="169" spans="2:6">
      <c r="B169" s="1"/>
      <c r="F169" s="1"/>
    </row>
    <row r="170" spans="2:6">
      <c r="B170" s="1"/>
      <c r="F170" s="1"/>
    </row>
    <row r="171" spans="2:6">
      <c r="B171" s="1"/>
      <c r="F171" s="1"/>
    </row>
    <row r="172" spans="2:6">
      <c r="B172" s="1"/>
      <c r="F172" s="1"/>
    </row>
    <row r="173" spans="2:6">
      <c r="B173" s="1"/>
      <c r="F173" s="1"/>
    </row>
    <row r="174" spans="2:6">
      <c r="B174" s="1"/>
      <c r="F174" s="1"/>
    </row>
    <row r="175" spans="2:6">
      <c r="B175" s="1"/>
      <c r="F175" s="1"/>
    </row>
  </sheetData>
  <mergeCells count="5">
    <mergeCell ref="A1:I2"/>
    <mergeCell ref="C3:D3"/>
    <mergeCell ref="M3:N4"/>
    <mergeCell ref="A25:I26"/>
    <mergeCell ref="C27:D2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2053" r:id="rId4">
          <objectPr defaultSize="0" autoPict="0" r:id="rId5">
            <anchor moveWithCells="1">
              <from>
                <xdr:col>9</xdr:col>
                <xdr:colOff>9525</xdr:colOff>
                <xdr:row>1</xdr:row>
                <xdr:rowOff>114300</xdr:rowOff>
              </from>
              <to>
                <xdr:col>11</xdr:col>
                <xdr:colOff>990600</xdr:colOff>
                <xdr:row>19</xdr:row>
                <xdr:rowOff>114300</xdr:rowOff>
              </to>
            </anchor>
          </objectPr>
        </oleObject>
      </mc:Choice>
      <mc:Fallback>
        <oleObject progId="ChemDraw.Document.6.0" shapeId="2053" r:id="rId4"/>
      </mc:Fallback>
    </mc:AlternateContent>
    <mc:AlternateContent xmlns:mc="http://schemas.openxmlformats.org/markup-compatibility/2006">
      <mc:Choice Requires="x14">
        <oleObject progId="ChemDraw.Document.6.0" shapeId="2054" r:id="rId6">
          <objectPr defaultSize="0" autoPict="0" r:id="rId7">
            <anchor moveWithCells="1">
              <from>
                <xdr:col>9</xdr:col>
                <xdr:colOff>180975</xdr:colOff>
                <xdr:row>26</xdr:row>
                <xdr:rowOff>19050</xdr:rowOff>
              </from>
              <to>
                <xdr:col>12</xdr:col>
                <xdr:colOff>47625</xdr:colOff>
                <xdr:row>44</xdr:row>
                <xdr:rowOff>152400</xdr:rowOff>
              </to>
            </anchor>
          </objectPr>
        </oleObject>
      </mc:Choice>
      <mc:Fallback>
        <oleObject progId="ChemDraw.Document.6.0" shapeId="205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G42" sqref="G42"/>
    </sheetView>
  </sheetViews>
  <sheetFormatPr baseColWidth="10" defaultRowHeight="15"/>
  <cols>
    <col min="1" max="1" width="17.5703125" customWidth="1"/>
    <col min="3" max="3" width="15.5703125" customWidth="1"/>
    <col min="6" max="6" width="28.85546875" customWidth="1"/>
    <col min="9" max="9" width="14" customWidth="1"/>
    <col min="12" max="12" width="15.7109375" customWidth="1"/>
    <col min="13" max="13" width="15.42578125" customWidth="1"/>
  </cols>
  <sheetData>
    <row r="1" spans="1:14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7"/>
      <c r="K1" s="7"/>
    </row>
    <row r="2" spans="1:14">
      <c r="A2" s="64"/>
      <c r="B2" s="64"/>
      <c r="C2" s="64"/>
      <c r="D2" s="64"/>
      <c r="E2" s="64"/>
      <c r="F2" s="64"/>
      <c r="G2" s="64"/>
      <c r="H2" s="64"/>
      <c r="I2" s="64"/>
      <c r="J2" s="7"/>
      <c r="K2" s="7"/>
    </row>
    <row r="3" spans="1:14">
      <c r="A3" s="53"/>
      <c r="B3" s="52"/>
      <c r="C3" s="56" t="s">
        <v>3</v>
      </c>
      <c r="D3" s="56"/>
      <c r="E3" s="55"/>
      <c r="F3" s="52"/>
      <c r="G3" s="53"/>
      <c r="H3" s="53"/>
      <c r="I3" s="53"/>
      <c r="M3" s="63" t="s">
        <v>19</v>
      </c>
      <c r="N3" s="63"/>
    </row>
    <row r="4" spans="1:14" ht="18">
      <c r="A4" s="53"/>
      <c r="B4" s="56" t="s">
        <v>0</v>
      </c>
      <c r="C4" s="14" t="s">
        <v>4</v>
      </c>
      <c r="D4" s="14" t="s">
        <v>5</v>
      </c>
      <c r="E4" s="55"/>
      <c r="F4" s="56" t="s">
        <v>2</v>
      </c>
      <c r="G4" s="5" t="s">
        <v>6</v>
      </c>
      <c r="H4" s="6" t="s">
        <v>7</v>
      </c>
      <c r="I4" s="6" t="s">
        <v>8</v>
      </c>
      <c r="J4" s="4"/>
      <c r="K4" s="4"/>
      <c r="M4" s="64"/>
      <c r="N4" s="64"/>
    </row>
    <row r="5" spans="1:14">
      <c r="A5" s="53"/>
      <c r="B5" s="49" t="s">
        <v>54</v>
      </c>
      <c r="C5" s="48">
        <v>-1598.7045720000001</v>
      </c>
      <c r="D5" s="47">
        <f>C5*627.5095</f>
        <v>-1003202.3066234341</v>
      </c>
      <c r="E5" s="53"/>
      <c r="F5" s="52"/>
      <c r="G5" s="53"/>
      <c r="H5" s="53"/>
      <c r="I5" s="53"/>
      <c r="M5" s="8" t="s">
        <v>9</v>
      </c>
      <c r="N5" s="9">
        <v>1.9858779999999999E-3</v>
      </c>
    </row>
    <row r="6" spans="1:14" ht="17.25">
      <c r="A6" s="2"/>
      <c r="B6" s="49" t="s">
        <v>60</v>
      </c>
      <c r="C6" s="17">
        <v>-1598.5142900000001</v>
      </c>
      <c r="D6" s="47">
        <f>C6*627.5095</f>
        <v>-1003082.9028607551</v>
      </c>
      <c r="E6" s="53"/>
      <c r="F6" s="52" t="s">
        <v>112</v>
      </c>
      <c r="G6" s="21"/>
      <c r="H6" s="45">
        <f>-(D5-D6)/$N$9-$N$14</f>
        <v>0.85928017238947163</v>
      </c>
      <c r="I6" s="45">
        <f>H6-$N$15</f>
        <v>0.66228017238947157</v>
      </c>
      <c r="J6" s="12"/>
      <c r="K6" s="12"/>
      <c r="M6" s="8" t="s">
        <v>10</v>
      </c>
      <c r="N6" s="9">
        <v>298.14999999999998</v>
      </c>
    </row>
    <row r="7" spans="1:14" ht="17.25">
      <c r="A7" s="2"/>
      <c r="B7" s="49" t="s">
        <v>61</v>
      </c>
      <c r="C7" s="18">
        <v>-1598.304384</v>
      </c>
      <c r="D7" s="47">
        <f>C7*627.5095</f>
        <v>-1002951.1848516481</v>
      </c>
      <c r="E7" s="53"/>
      <c r="F7" s="52" t="s">
        <v>114</v>
      </c>
      <c r="G7" s="21"/>
      <c r="H7" s="45">
        <f>-(D6-D7)/$N$9-$N$14</f>
        <v>1.3932805560816108</v>
      </c>
      <c r="I7" s="45">
        <f t="shared" ref="I7:I17" si="0">H7-$N$15</f>
        <v>1.1962805560816108</v>
      </c>
      <c r="J7" s="12"/>
      <c r="K7" s="12"/>
      <c r="M7" s="8" t="s">
        <v>11</v>
      </c>
      <c r="N7" s="9">
        <v>-270.29000000000002</v>
      </c>
    </row>
    <row r="8" spans="1:14" ht="17.25">
      <c r="A8" s="2" t="s">
        <v>85</v>
      </c>
      <c r="B8" s="49" t="s">
        <v>113</v>
      </c>
      <c r="C8" s="46">
        <v>-1598.0899400000001</v>
      </c>
      <c r="D8" s="47">
        <f t="shared" ref="D8:D11" si="1">C8*627.5095</f>
        <v>-1002816.61920443</v>
      </c>
      <c r="E8" s="53"/>
      <c r="F8" s="52" t="s">
        <v>115</v>
      </c>
      <c r="G8" s="45">
        <f>(D8-D6+$N$7)*$N$11</f>
        <v>-2.9381021111032068</v>
      </c>
      <c r="H8" s="21"/>
      <c r="I8" s="45"/>
      <c r="M8" s="8" t="s">
        <v>12</v>
      </c>
      <c r="N8" s="9">
        <v>4.2809999999999997</v>
      </c>
    </row>
    <row r="9" spans="1:14" ht="17.25">
      <c r="A9" s="2"/>
      <c r="B9" s="49" t="s">
        <v>62</v>
      </c>
      <c r="C9" s="46">
        <v>-1597.895041</v>
      </c>
      <c r="D9" s="47">
        <f t="shared" si="1"/>
        <v>-1002694.3182303895</v>
      </c>
      <c r="E9" s="53"/>
      <c r="F9" s="52" t="s">
        <v>116</v>
      </c>
      <c r="G9" s="45">
        <f>(D9-D7+$N$7)*$N$11</f>
        <v>-9.8442022498537565</v>
      </c>
      <c r="H9" s="21"/>
      <c r="I9" s="45"/>
      <c r="M9" s="8" t="s">
        <v>13</v>
      </c>
      <c r="N9" s="9">
        <v>23.060369999999999</v>
      </c>
    </row>
    <row r="10" spans="1:14" ht="17.25">
      <c r="A10" s="2"/>
      <c r="B10" s="20" t="s">
        <v>63</v>
      </c>
      <c r="C10" s="46">
        <v>-1597.645577</v>
      </c>
      <c r="D10" s="47">
        <f t="shared" si="1"/>
        <v>-1002537.7772004815</v>
      </c>
      <c r="E10" s="53"/>
      <c r="F10" s="52" t="s">
        <v>117</v>
      </c>
      <c r="G10" s="21"/>
      <c r="H10" s="45">
        <f>-(D8-D9)/$N$9-$N$14</f>
        <v>0.98491611671994228</v>
      </c>
      <c r="I10" s="45">
        <f t="shared" si="0"/>
        <v>0.78791611671994222</v>
      </c>
      <c r="M10" s="8" t="s">
        <v>14</v>
      </c>
      <c r="N10" s="9">
        <v>-0.86699999999999999</v>
      </c>
    </row>
    <row r="11" spans="1:14" ht="17.25">
      <c r="A11" s="2"/>
      <c r="B11" s="49" t="s">
        <v>64</v>
      </c>
      <c r="C11" s="46">
        <v>-1597.481845</v>
      </c>
      <c r="D11" s="47">
        <f t="shared" si="1"/>
        <v>-1002435.0338150276</v>
      </c>
      <c r="E11" s="53"/>
      <c r="F11" s="52" t="s">
        <v>118</v>
      </c>
      <c r="G11" s="45">
        <f>(D10-D8+$N$7)*$N$11</f>
        <v>6.2717187775413041</v>
      </c>
      <c r="H11" s="21"/>
      <c r="I11" s="45"/>
      <c r="M11" s="8" t="s">
        <v>15</v>
      </c>
      <c r="N11" s="11">
        <f>1/(2.303*N5*N6)</f>
        <v>0.73336247449067871</v>
      </c>
    </row>
    <row r="12" spans="1:14" ht="17.25">
      <c r="A12" s="53"/>
      <c r="B12" s="52"/>
      <c r="C12" s="53"/>
      <c r="D12" s="53"/>
      <c r="E12" s="53"/>
      <c r="F12" s="52" t="s">
        <v>119</v>
      </c>
      <c r="G12" s="45">
        <f>(D11-D9+$N$7)*$N$11</f>
        <v>-8.0710827833863981</v>
      </c>
      <c r="H12" s="21"/>
      <c r="I12" s="45"/>
      <c r="M12" s="8" t="s">
        <v>16</v>
      </c>
      <c r="N12" s="9">
        <v>1.89</v>
      </c>
    </row>
    <row r="13" spans="1:14" ht="17.25">
      <c r="A13" s="53"/>
      <c r="B13" s="52"/>
      <c r="C13" s="53"/>
      <c r="D13" s="53"/>
      <c r="E13" s="53"/>
      <c r="F13" s="52" t="s">
        <v>120</v>
      </c>
      <c r="G13" s="21"/>
      <c r="H13" s="45">
        <f>-(D10-D11)/$N$9-$N$14</f>
        <v>0.13681226640948552</v>
      </c>
      <c r="I13" s="45">
        <f t="shared" si="0"/>
        <v>-6.0187733590514492E-2</v>
      </c>
      <c r="M13" s="8" t="s">
        <v>17</v>
      </c>
      <c r="N13" s="10">
        <f>N10/N9</f>
        <v>-3.7596968305365443E-2</v>
      </c>
    </row>
    <row r="14" spans="1:14">
      <c r="A14" s="53"/>
      <c r="B14" s="52"/>
      <c r="C14" s="53"/>
      <c r="D14" s="53"/>
      <c r="E14" s="53"/>
      <c r="F14" s="52"/>
      <c r="G14" s="21"/>
      <c r="H14" s="21"/>
      <c r="I14" s="45"/>
      <c r="M14" s="8" t="s">
        <v>18</v>
      </c>
      <c r="N14" s="11">
        <f>N8-N13</f>
        <v>4.3185969683053651</v>
      </c>
    </row>
    <row r="15" spans="1:14" ht="30">
      <c r="A15" s="53"/>
      <c r="B15" s="52"/>
      <c r="C15" s="53"/>
      <c r="D15" s="53"/>
      <c r="E15" s="53"/>
      <c r="F15" s="52" t="s">
        <v>121</v>
      </c>
      <c r="G15" s="53"/>
      <c r="H15" s="45">
        <f>-(D5-D8-$N$7)/$N$9-$N$14</f>
        <v>0.68554732790670059</v>
      </c>
      <c r="I15" s="45">
        <f t="shared" si="0"/>
        <v>0.48854732790670058</v>
      </c>
      <c r="M15" s="8" t="s">
        <v>22</v>
      </c>
      <c r="N15" s="11">
        <v>0.19700000000000001</v>
      </c>
    </row>
    <row r="16" spans="1:14" ht="17.25">
      <c r="A16" s="53"/>
      <c r="B16" s="52"/>
      <c r="C16" s="53"/>
      <c r="D16" s="53"/>
      <c r="E16" s="53"/>
      <c r="F16" s="52" t="s">
        <v>122</v>
      </c>
      <c r="G16" s="53"/>
      <c r="H16" s="45">
        <f>-(D8-D11-$N$7)/$N$9-$N$14</f>
        <v>0.50766511692839966</v>
      </c>
      <c r="I16" s="45">
        <f t="shared" si="0"/>
        <v>0.31066511692839965</v>
      </c>
      <c r="M16" s="8"/>
      <c r="N16" s="11"/>
    </row>
    <row r="17" spans="1:14" ht="17.25">
      <c r="A17" s="53"/>
      <c r="B17" s="52"/>
      <c r="C17" s="53"/>
      <c r="D17" s="53"/>
      <c r="E17" s="53"/>
      <c r="F17" s="52" t="s">
        <v>123</v>
      </c>
      <c r="G17" s="53"/>
      <c r="H17" s="45">
        <f>-(D5-D11-(2*$N$7))/(2*$N$9)-$N$14</f>
        <v>0.59660622241754968</v>
      </c>
      <c r="I17" s="45">
        <f t="shared" si="0"/>
        <v>0.39960622241754967</v>
      </c>
      <c r="M17" s="8"/>
      <c r="N17" s="11"/>
    </row>
    <row r="18" spans="1:14">
      <c r="A18" s="53"/>
      <c r="B18" s="52"/>
      <c r="C18" s="53"/>
      <c r="D18" s="53"/>
      <c r="E18" s="53"/>
      <c r="F18" s="52"/>
      <c r="G18" s="21"/>
      <c r="H18" s="21"/>
      <c r="I18" s="21"/>
    </row>
    <row r="19" spans="1:14">
      <c r="A19" s="53"/>
      <c r="B19" s="52"/>
      <c r="C19" s="53"/>
      <c r="D19" s="53"/>
      <c r="E19" s="53"/>
      <c r="F19" s="52"/>
      <c r="G19" s="21"/>
      <c r="H19" s="21"/>
      <c r="I19" s="21"/>
    </row>
    <row r="20" spans="1:14">
      <c r="A20" s="63" t="s">
        <v>1</v>
      </c>
      <c r="B20" s="63"/>
      <c r="C20" s="63"/>
      <c r="D20" s="63"/>
      <c r="E20" s="63"/>
      <c r="F20" s="63"/>
      <c r="G20" s="63"/>
      <c r="H20" s="63"/>
      <c r="I20" s="63"/>
    </row>
    <row r="21" spans="1:14">
      <c r="A21" s="64"/>
      <c r="B21" s="64"/>
      <c r="C21" s="64"/>
      <c r="D21" s="64"/>
      <c r="E21" s="64"/>
      <c r="F21" s="64"/>
      <c r="G21" s="64"/>
      <c r="H21" s="64"/>
      <c r="I21" s="64"/>
    </row>
    <row r="22" spans="1:14">
      <c r="A22" s="53"/>
      <c r="B22" s="52"/>
      <c r="C22" s="56" t="s">
        <v>3</v>
      </c>
      <c r="D22" s="56"/>
      <c r="E22" s="55"/>
      <c r="F22" s="52"/>
      <c r="G22" s="53"/>
      <c r="H22" s="53"/>
      <c r="I22" s="53"/>
    </row>
    <row r="23" spans="1:14" ht="18">
      <c r="A23" s="53"/>
      <c r="B23" s="56" t="s">
        <v>0</v>
      </c>
      <c r="C23" s="14" t="s">
        <v>4</v>
      </c>
      <c r="D23" s="14" t="s">
        <v>5</v>
      </c>
      <c r="E23" s="55"/>
      <c r="F23" s="56" t="s">
        <v>2</v>
      </c>
      <c r="G23" s="5" t="s">
        <v>6</v>
      </c>
      <c r="H23" s="6" t="s">
        <v>7</v>
      </c>
      <c r="I23" s="6" t="s">
        <v>8</v>
      </c>
    </row>
    <row r="24" spans="1:14">
      <c r="A24" s="53"/>
      <c r="B24" s="49" t="s">
        <v>54</v>
      </c>
      <c r="C24" s="48">
        <v>-1598.7045720000001</v>
      </c>
      <c r="D24" s="47">
        <f>C24*627.5095</f>
        <v>-1003202.3066234341</v>
      </c>
      <c r="E24" s="53"/>
      <c r="F24" s="52"/>
      <c r="G24" s="53"/>
      <c r="H24" s="53"/>
      <c r="I24" s="53"/>
    </row>
    <row r="25" spans="1:14" ht="17.25">
      <c r="A25" s="53"/>
      <c r="B25" s="49" t="s">
        <v>60</v>
      </c>
      <c r="C25" s="17">
        <v>-1598.5142900000001</v>
      </c>
      <c r="D25" s="47">
        <f>C25*627.5095</f>
        <v>-1003082.9028607551</v>
      </c>
      <c r="E25" s="53"/>
      <c r="F25" s="52" t="s">
        <v>112</v>
      </c>
      <c r="G25" s="21"/>
      <c r="H25" s="45">
        <f>-(D24-D25)/$N$9-$N$14</f>
        <v>0.85928017238947163</v>
      </c>
      <c r="I25" s="45">
        <f>H25-$N$15</f>
        <v>0.66228017238947157</v>
      </c>
    </row>
    <row r="26" spans="1:14" ht="17.25">
      <c r="A26" s="53"/>
      <c r="B26" s="49" t="s">
        <v>61</v>
      </c>
      <c r="C26" s="18">
        <v>-1598.304384</v>
      </c>
      <c r="D26" s="47">
        <f>C26*627.5095</f>
        <v>-1002951.1848516481</v>
      </c>
      <c r="E26" s="53"/>
      <c r="F26" s="52" t="s">
        <v>114</v>
      </c>
      <c r="G26" s="21"/>
      <c r="H26" s="45">
        <f>-(D25-D26)/$N$9-$N$14</f>
        <v>1.3932805560816108</v>
      </c>
      <c r="I26" s="45">
        <f t="shared" ref="I26:I39" si="2">H26-$N$15</f>
        <v>1.1962805560816108</v>
      </c>
    </row>
    <row r="27" spans="1:14" ht="17.25">
      <c r="A27" s="2" t="s">
        <v>86</v>
      </c>
      <c r="B27" s="49" t="s">
        <v>124</v>
      </c>
      <c r="C27" s="46">
        <v>-1598.0861359999999</v>
      </c>
      <c r="D27" s="47">
        <f t="shared" ref="D27:D31" si="3">C27*627.5095</f>
        <v>-1002814.232158292</v>
      </c>
      <c r="E27" s="53"/>
      <c r="F27" s="52" t="s">
        <v>125</v>
      </c>
      <c r="G27" s="45">
        <f>(D27-D25+$N$7)*$N$11</f>
        <v>-1.1875320485739511</v>
      </c>
      <c r="H27" s="21"/>
      <c r="I27" s="45"/>
    </row>
    <row r="28" spans="1:14" ht="17.25">
      <c r="A28" s="53"/>
      <c r="B28" s="49" t="s">
        <v>62</v>
      </c>
      <c r="C28" s="46">
        <v>-1597.8969489999999</v>
      </c>
      <c r="D28" s="47">
        <f t="shared" si="3"/>
        <v>-1002695.5155185155</v>
      </c>
      <c r="E28" s="53"/>
      <c r="F28" s="52" t="s">
        <v>116</v>
      </c>
      <c r="G28" s="45">
        <f>(D28-D26+$N$7)*$N$11</f>
        <v>-10.722248432605328</v>
      </c>
      <c r="H28" s="21"/>
      <c r="I28" s="45"/>
    </row>
    <row r="29" spans="1:14" ht="17.25">
      <c r="A29" s="53"/>
      <c r="B29" s="20" t="s">
        <v>63</v>
      </c>
      <c r="C29" s="46">
        <v>-1597.645577</v>
      </c>
      <c r="D29" s="47">
        <f t="shared" si="3"/>
        <v>-1002537.7772004815</v>
      </c>
      <c r="E29" s="53"/>
      <c r="F29" s="52" t="s">
        <v>126</v>
      </c>
      <c r="G29" s="21"/>
      <c r="H29" s="45">
        <f>-(D27-D28)/$N$9-$N$14</f>
        <v>0.82948347344302498</v>
      </c>
      <c r="I29" s="45">
        <f t="shared" si="2"/>
        <v>0.63248347344302491</v>
      </c>
    </row>
    <row r="30" spans="1:14" ht="17.25">
      <c r="A30" s="53"/>
      <c r="B30" s="49" t="s">
        <v>64</v>
      </c>
      <c r="C30" s="46">
        <v>-1597.481845</v>
      </c>
      <c r="D30" s="47">
        <f t="shared" si="3"/>
        <v>-1002435.0338150276</v>
      </c>
      <c r="E30" s="53"/>
      <c r="F30" s="52" t="s">
        <v>127</v>
      </c>
      <c r="G30" s="45">
        <f>(D29-D27+$N$7)*$N$11</f>
        <v>4.5211487150120488</v>
      </c>
      <c r="H30" s="21"/>
      <c r="I30" s="45"/>
    </row>
    <row r="31" spans="1:14" ht="17.25">
      <c r="A31" s="53"/>
      <c r="B31" s="49" t="s">
        <v>82</v>
      </c>
      <c r="C31" s="52">
        <v>-1597.44794</v>
      </c>
      <c r="D31" s="47">
        <f t="shared" si="3"/>
        <v>-1002413.7581054301</v>
      </c>
      <c r="E31" s="53"/>
      <c r="F31" s="52" t="s">
        <v>119</v>
      </c>
      <c r="G31" s="45">
        <f>(D30-D28+$N$7)*$N$11</f>
        <v>-7.1930366006348265</v>
      </c>
      <c r="H31" s="21"/>
      <c r="I31" s="45"/>
    </row>
    <row r="32" spans="1:14" s="53" customFormat="1" ht="17.25">
      <c r="B32" s="49"/>
      <c r="C32" s="52"/>
      <c r="D32" s="47"/>
      <c r="F32" s="52" t="s">
        <v>128</v>
      </c>
      <c r="G32" s="45">
        <f>(D31-D28+$N$7)*$N$11</f>
        <v>8.4097704363403984</v>
      </c>
      <c r="H32" s="21"/>
      <c r="I32" s="45"/>
    </row>
    <row r="33" spans="1:11" ht="17.25">
      <c r="A33" s="53"/>
      <c r="B33" s="52"/>
      <c r="C33" s="53"/>
      <c r="D33" s="53"/>
      <c r="E33" s="53"/>
      <c r="F33" s="52" t="s">
        <v>120</v>
      </c>
      <c r="G33" s="21"/>
      <c r="H33" s="45">
        <f>-(D29-D30)/$N$9-$N$14</f>
        <v>0.13681226640948552</v>
      </c>
      <c r="I33" s="45">
        <f t="shared" si="2"/>
        <v>-6.0187733590514492E-2</v>
      </c>
    </row>
    <row r="34" spans="1:11">
      <c r="A34" s="53"/>
      <c r="B34" s="52"/>
      <c r="C34" s="53"/>
      <c r="D34" s="53"/>
      <c r="E34" s="53"/>
      <c r="F34" s="52"/>
      <c r="G34" s="53"/>
      <c r="H34" s="53"/>
      <c r="I34" s="45"/>
    </row>
    <row r="35" spans="1:11" ht="17.25">
      <c r="A35" s="53"/>
      <c r="B35" s="52"/>
      <c r="C35" s="53"/>
      <c r="D35" s="53"/>
      <c r="E35" s="53"/>
      <c r="F35" s="52" t="s">
        <v>129</v>
      </c>
      <c r="G35" s="53"/>
      <c r="H35" s="45">
        <f>-(D24-D27-$N$7)/$N$9-$N$14</f>
        <v>0.78906024370369199</v>
      </c>
      <c r="I35" s="45">
        <f t="shared" si="2"/>
        <v>0.59206024370369192</v>
      </c>
    </row>
    <row r="36" spans="1:11" ht="17.25">
      <c r="A36" s="53"/>
      <c r="B36" s="52"/>
      <c r="C36" s="53"/>
      <c r="D36" s="53"/>
      <c r="E36" s="53"/>
      <c r="F36" s="52" t="s">
        <v>130</v>
      </c>
      <c r="G36" s="53"/>
      <c r="H36" s="45">
        <f>-(D27-D30-$N$7)/$N$9-$N$14</f>
        <v>0.40415220113140737</v>
      </c>
      <c r="I36" s="45">
        <f t="shared" si="2"/>
        <v>0.20715220113140737</v>
      </c>
    </row>
    <row r="37" spans="1:11" s="53" customFormat="1" ht="17.25">
      <c r="B37" s="52"/>
      <c r="F37" s="52" t="s">
        <v>131</v>
      </c>
      <c r="H37" s="45">
        <f>-(D27-D31-$N$7)/$N$9-$N$14</f>
        <v>1.3267614046051719</v>
      </c>
      <c r="I37" s="45">
        <f t="shared" si="2"/>
        <v>1.1297614046051718</v>
      </c>
    </row>
    <row r="38" spans="1:11" ht="17.25">
      <c r="A38" s="53"/>
      <c r="B38" s="52"/>
      <c r="C38" s="53"/>
      <c r="D38" s="53"/>
      <c r="E38" s="53"/>
      <c r="F38" s="52" t="s">
        <v>132</v>
      </c>
      <c r="G38" s="53"/>
      <c r="H38" s="45">
        <f>-(D24-D30-(2*$N$7))/(2*$N$9)-$N$14</f>
        <v>0.59660622241754968</v>
      </c>
      <c r="I38" s="45">
        <f t="shared" si="2"/>
        <v>0.39960622241754967</v>
      </c>
    </row>
    <row r="39" spans="1:11" ht="17.25">
      <c r="A39" s="53"/>
      <c r="B39" s="52"/>
      <c r="C39" s="53"/>
      <c r="D39" s="53"/>
      <c r="E39" s="53"/>
      <c r="F39" s="52" t="s">
        <v>133</v>
      </c>
      <c r="G39" s="53"/>
      <c r="H39" s="45">
        <f>-(D24-D31-(2*$N$7))/(2*$N$9)-$N$14</f>
        <v>1.0579108241544324</v>
      </c>
      <c r="I39" s="45">
        <f t="shared" si="2"/>
        <v>0.86091082415443232</v>
      </c>
    </row>
    <row r="40" spans="1:11">
      <c r="A40" s="53"/>
      <c r="B40" s="52"/>
      <c r="C40" s="53"/>
      <c r="D40" s="53"/>
      <c r="E40" s="53"/>
      <c r="F40" s="52"/>
      <c r="G40" s="30"/>
      <c r="H40" s="53"/>
      <c r="I40" s="53"/>
    </row>
    <row r="41" spans="1:11">
      <c r="B41" s="1"/>
      <c r="F41" s="1"/>
      <c r="G41" s="31"/>
    </row>
    <row r="42" spans="1:11">
      <c r="B42" s="1"/>
      <c r="F42" s="1"/>
    </row>
    <row r="43" spans="1:11">
      <c r="B43" s="1"/>
      <c r="F43" s="1"/>
    </row>
    <row r="44" spans="1:11">
      <c r="B44" s="1"/>
      <c r="F44" s="1"/>
    </row>
    <row r="45" spans="1:11">
      <c r="J45" s="7"/>
      <c r="K45" s="7"/>
    </row>
    <row r="46" spans="1:11">
      <c r="J46" s="7"/>
      <c r="K46" s="7"/>
    </row>
    <row r="48" spans="1:11">
      <c r="J48" s="4"/>
      <c r="K48" s="4"/>
    </row>
    <row r="50" spans="10:11">
      <c r="J50" s="12"/>
      <c r="K50" s="12"/>
    </row>
    <row r="51" spans="10:11">
      <c r="J51" s="12"/>
      <c r="K51" s="12"/>
    </row>
  </sheetData>
  <mergeCells count="3">
    <mergeCell ref="A1:I2"/>
    <mergeCell ref="M3:N4"/>
    <mergeCell ref="A20:I2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3086" r:id="rId4">
          <objectPr defaultSize="0" autoPict="0" r:id="rId5">
            <anchor moveWithCells="1">
              <from>
                <xdr:col>9</xdr:col>
                <xdr:colOff>47625</xdr:colOff>
                <xdr:row>1</xdr:row>
                <xdr:rowOff>28575</xdr:rowOff>
              </from>
              <to>
                <xdr:col>11</xdr:col>
                <xdr:colOff>1028700</xdr:colOff>
                <xdr:row>18</xdr:row>
                <xdr:rowOff>85725</xdr:rowOff>
              </to>
            </anchor>
          </objectPr>
        </oleObject>
      </mc:Choice>
      <mc:Fallback>
        <oleObject progId="ChemDraw.Document.6.0" shapeId="308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C13" sqref="C13"/>
    </sheetView>
  </sheetViews>
  <sheetFormatPr baseColWidth="10" defaultRowHeight="15"/>
  <cols>
    <col min="1" max="1" width="14.5703125" customWidth="1"/>
    <col min="2" max="2" width="12.5703125" customWidth="1"/>
    <col min="3" max="3" width="13.7109375" customWidth="1"/>
    <col min="5" max="5" width="12.7109375" customWidth="1"/>
    <col min="6" max="6" width="28.28515625" customWidth="1"/>
    <col min="9" max="9" width="15.85546875" customWidth="1"/>
    <col min="12" max="12" width="15.85546875" customWidth="1"/>
  </cols>
  <sheetData>
    <row r="1" spans="1:14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7"/>
      <c r="K1" s="7"/>
    </row>
    <row r="2" spans="1:14">
      <c r="A2" s="64"/>
      <c r="B2" s="64"/>
      <c r="C2" s="64"/>
      <c r="D2" s="64"/>
      <c r="E2" s="64"/>
      <c r="F2" s="64"/>
      <c r="G2" s="64"/>
      <c r="H2" s="64"/>
      <c r="I2" s="64"/>
      <c r="J2" s="7"/>
      <c r="K2" s="7"/>
    </row>
    <row r="3" spans="1:14">
      <c r="B3" s="1"/>
      <c r="C3" s="64" t="s">
        <v>3</v>
      </c>
      <c r="D3" s="64"/>
      <c r="E3" s="7"/>
      <c r="F3" s="1"/>
      <c r="M3" s="63" t="s">
        <v>19</v>
      </c>
      <c r="N3" s="63"/>
    </row>
    <row r="4" spans="1:14" ht="18">
      <c r="B4" s="3" t="s">
        <v>0</v>
      </c>
      <c r="C4" s="14" t="s">
        <v>4</v>
      </c>
      <c r="D4" s="14" t="s">
        <v>5</v>
      </c>
      <c r="E4" s="7"/>
      <c r="F4" s="3" t="s">
        <v>2</v>
      </c>
      <c r="G4" s="5" t="s">
        <v>6</v>
      </c>
      <c r="H4" s="6" t="s">
        <v>7</v>
      </c>
      <c r="I4" s="6" t="s">
        <v>8</v>
      </c>
      <c r="J4" s="4"/>
      <c r="K4" s="4"/>
      <c r="M4" s="64"/>
      <c r="N4" s="64"/>
    </row>
    <row r="5" spans="1:14" ht="15.75">
      <c r="A5" s="53"/>
      <c r="B5" s="49" t="s">
        <v>65</v>
      </c>
      <c r="C5" s="62">
        <v>-1598.250646</v>
      </c>
      <c r="D5" s="47">
        <f>C5*627.5095</f>
        <v>-1002917.463746137</v>
      </c>
      <c r="E5" s="53"/>
      <c r="F5" s="52"/>
      <c r="G5" s="53"/>
      <c r="H5" s="53"/>
      <c r="I5" s="53"/>
      <c r="M5" s="29" t="s">
        <v>9</v>
      </c>
      <c r="N5" s="28">
        <v>1.9858779999999999E-3</v>
      </c>
    </row>
    <row r="6" spans="1:14" ht="17.25">
      <c r="A6" s="2"/>
      <c r="B6" s="49" t="s">
        <v>70</v>
      </c>
      <c r="C6" s="46">
        <v>-1598.0899400000001</v>
      </c>
      <c r="D6" s="47">
        <f>C6*627.5095</f>
        <v>-1002816.61920443</v>
      </c>
      <c r="E6" s="53"/>
      <c r="F6" s="52" t="s">
        <v>71</v>
      </c>
      <c r="G6" s="21"/>
      <c r="H6" s="45">
        <f>-(D5-D6)/$N$9-$N$14</f>
        <v>5.4469973246731307E-2</v>
      </c>
      <c r="I6" s="45">
        <f>H6-$N$15</f>
        <v>-0.1425300267532687</v>
      </c>
      <c r="J6" s="12"/>
      <c r="K6" s="12"/>
      <c r="M6" s="29" t="s">
        <v>10</v>
      </c>
      <c r="N6" s="28">
        <v>298.14999999999998</v>
      </c>
    </row>
    <row r="7" spans="1:14" ht="17.25">
      <c r="A7" s="2"/>
      <c r="B7" s="49" t="s">
        <v>72</v>
      </c>
      <c r="C7" s="46">
        <v>-1597.895041</v>
      </c>
      <c r="D7" s="47">
        <f>C7*627.5095</f>
        <v>-1002694.3182303895</v>
      </c>
      <c r="E7" s="53"/>
      <c r="F7" s="52" t="s">
        <v>74</v>
      </c>
      <c r="G7" s="21"/>
      <c r="H7" s="45">
        <f>-(D6-D7)/$N$9-$N$14</f>
        <v>0.98491611671994228</v>
      </c>
      <c r="I7" s="45">
        <f t="shared" ref="I7" si="0">H7-$N$15</f>
        <v>0.78791611671994222</v>
      </c>
      <c r="J7" s="12"/>
      <c r="K7" s="12"/>
      <c r="M7" s="29" t="s">
        <v>21</v>
      </c>
      <c r="N7" s="28">
        <v>-270.29000000000002</v>
      </c>
    </row>
    <row r="8" spans="1:14" ht="17.25">
      <c r="A8" s="2" t="s">
        <v>85</v>
      </c>
      <c r="B8" s="20" t="s">
        <v>73</v>
      </c>
      <c r="C8" s="46">
        <v>-1597.645577</v>
      </c>
      <c r="D8" s="47">
        <f>C8*627.5095</f>
        <v>-1002537.7772004815</v>
      </c>
      <c r="E8" s="53"/>
      <c r="F8" s="52" t="s">
        <v>75</v>
      </c>
      <c r="G8" s="45">
        <f>(D8-D6+$N$7)*$N$11</f>
        <v>6.2717187775413041</v>
      </c>
      <c r="H8" s="45"/>
      <c r="I8" s="45"/>
      <c r="M8" s="29" t="s">
        <v>12</v>
      </c>
      <c r="N8" s="28">
        <v>4.2809999999999997</v>
      </c>
    </row>
    <row r="9" spans="1:14" ht="17.25">
      <c r="A9" s="2"/>
      <c r="B9" s="49" t="s">
        <v>64</v>
      </c>
      <c r="C9" s="46">
        <v>-1597.481845</v>
      </c>
      <c r="D9" s="47">
        <f>C9*627.5095</f>
        <v>-1002435.0338150276</v>
      </c>
      <c r="E9" s="53"/>
      <c r="F9" s="52" t="s">
        <v>77</v>
      </c>
      <c r="G9" s="45">
        <f>(D9-D7+$N$7)*$N$11</f>
        <v>-8.0710827833863981</v>
      </c>
      <c r="H9" s="21"/>
      <c r="I9" s="45"/>
      <c r="M9" s="29" t="s">
        <v>13</v>
      </c>
      <c r="N9" s="28">
        <v>23.060369999999999</v>
      </c>
    </row>
    <row r="10" spans="1:14">
      <c r="A10" s="2"/>
      <c r="B10" s="53"/>
      <c r="C10" s="53"/>
      <c r="D10" s="53"/>
      <c r="E10" s="53"/>
      <c r="F10" s="53"/>
      <c r="G10" s="53"/>
      <c r="H10" s="53"/>
      <c r="I10" s="45"/>
      <c r="M10" s="29" t="s">
        <v>14</v>
      </c>
      <c r="N10" s="28">
        <v>-0.86699999999999999</v>
      </c>
    </row>
    <row r="11" spans="1:14">
      <c r="A11" s="2"/>
      <c r="B11" s="53"/>
      <c r="C11" s="53"/>
      <c r="D11" s="53"/>
      <c r="E11" s="53"/>
      <c r="F11" s="53"/>
      <c r="G11" s="53"/>
      <c r="H11" s="53"/>
      <c r="I11" s="45"/>
      <c r="M11" s="29" t="s">
        <v>15</v>
      </c>
      <c r="N11" s="11">
        <v>0.73336247449067871</v>
      </c>
    </row>
    <row r="12" spans="1:14">
      <c r="A12" s="53"/>
      <c r="B12" s="52"/>
      <c r="C12" s="53"/>
      <c r="D12" s="53"/>
      <c r="E12" s="53"/>
      <c r="F12" s="53"/>
      <c r="G12" s="53"/>
      <c r="H12" s="21"/>
      <c r="I12" s="45"/>
      <c r="M12" s="29" t="s">
        <v>16</v>
      </c>
      <c r="N12" s="28">
        <v>1.89</v>
      </c>
    </row>
    <row r="13" spans="1:14" ht="17.25">
      <c r="A13" s="53"/>
      <c r="B13" s="52"/>
      <c r="C13" s="53"/>
      <c r="D13" s="53"/>
      <c r="E13" s="53"/>
      <c r="F13" s="52" t="s">
        <v>76</v>
      </c>
      <c r="G13" s="21"/>
      <c r="H13" s="45">
        <f>-(D8-D9)/$N$9-$N$14</f>
        <v>0.13681226640948552</v>
      </c>
      <c r="I13" s="45">
        <f t="shared" ref="I13" si="1">H13-$N$15</f>
        <v>-6.0187733590514492E-2</v>
      </c>
      <c r="M13" s="29" t="s">
        <v>17</v>
      </c>
      <c r="N13" s="10">
        <v>-3.7596968305365443E-2</v>
      </c>
    </row>
    <row r="14" spans="1:14" ht="30">
      <c r="A14" s="53"/>
      <c r="B14" s="52"/>
      <c r="C14" s="53"/>
      <c r="D14" s="53"/>
      <c r="E14" s="53"/>
      <c r="F14" s="52"/>
      <c r="G14" s="21"/>
      <c r="H14" s="21"/>
      <c r="I14" s="45"/>
      <c r="M14" s="29" t="s">
        <v>18</v>
      </c>
      <c r="N14" s="11">
        <v>4.3185969683053651</v>
      </c>
    </row>
    <row r="15" spans="1:14" ht="30">
      <c r="A15" s="53"/>
      <c r="B15" s="52"/>
      <c r="C15" s="53"/>
      <c r="D15" s="53"/>
      <c r="E15" s="53"/>
      <c r="F15" s="52" t="s">
        <v>78</v>
      </c>
      <c r="G15" s="53"/>
      <c r="H15" s="45">
        <f>-(D5-D8-$N$7)/$N$9-$N$14</f>
        <v>0.42532282376564545</v>
      </c>
      <c r="I15" s="45">
        <f t="shared" ref="I15:I16" si="2">H15-$N$15</f>
        <v>0.22832282376564544</v>
      </c>
      <c r="M15" s="8" t="s">
        <v>22</v>
      </c>
      <c r="N15" s="11">
        <v>0.19700000000000001</v>
      </c>
    </row>
    <row r="16" spans="1:14" ht="17.25">
      <c r="A16" s="53"/>
      <c r="B16" s="52"/>
      <c r="C16" s="53"/>
      <c r="D16" s="53"/>
      <c r="E16" s="53"/>
      <c r="F16" s="52" t="s">
        <v>79</v>
      </c>
      <c r="G16" s="53"/>
      <c r="H16" s="45">
        <f>-(D5-D9-($N$7))/(2*$N$9)-$N$14</f>
        <v>0.28106754508756548</v>
      </c>
      <c r="I16" s="45">
        <f t="shared" si="2"/>
        <v>8.4067545087565476E-2</v>
      </c>
      <c r="M16" s="29"/>
      <c r="N16" s="11"/>
    </row>
    <row r="17" spans="1:14">
      <c r="B17" s="1"/>
      <c r="M17" s="29"/>
      <c r="N17" s="11"/>
    </row>
    <row r="18" spans="1:14">
      <c r="B18" s="1"/>
      <c r="F18" s="1"/>
      <c r="G18" s="21"/>
      <c r="H18" s="21"/>
      <c r="I18" s="21"/>
    </row>
    <row r="19" spans="1:14">
      <c r="B19" s="1"/>
      <c r="F19" s="1"/>
      <c r="G19" s="21"/>
      <c r="H19" s="21"/>
      <c r="I19" s="21"/>
    </row>
    <row r="20" spans="1:14">
      <c r="A20" s="33"/>
      <c r="B20" s="55"/>
      <c r="C20" s="33"/>
      <c r="D20" s="33"/>
      <c r="E20" s="33"/>
      <c r="F20" s="55"/>
      <c r="G20" s="33"/>
      <c r="H20" s="33"/>
      <c r="I20" s="33"/>
    </row>
    <row r="21" spans="1:14">
      <c r="A21" s="37"/>
      <c r="B21" s="37"/>
      <c r="C21" s="37"/>
      <c r="D21" s="37"/>
      <c r="E21" s="37"/>
      <c r="F21" s="37"/>
      <c r="G21" s="37"/>
      <c r="H21" s="37"/>
      <c r="I21" s="37"/>
    </row>
    <row r="22" spans="1:14">
      <c r="A22" s="37"/>
      <c r="B22" s="37"/>
      <c r="C22" s="37"/>
      <c r="D22" s="37"/>
      <c r="E22" s="37"/>
      <c r="F22" s="37"/>
      <c r="G22" s="37"/>
      <c r="H22" s="37"/>
      <c r="I22" s="37"/>
    </row>
    <row r="23" spans="1:14">
      <c r="A23" s="33"/>
      <c r="B23" s="55"/>
      <c r="C23" s="37"/>
      <c r="D23" s="37"/>
      <c r="E23" s="55"/>
      <c r="F23" s="55"/>
      <c r="G23" s="33"/>
      <c r="H23" s="33"/>
      <c r="I23" s="33"/>
    </row>
    <row r="24" spans="1:14">
      <c r="A24" s="33"/>
      <c r="B24" s="55"/>
      <c r="C24" s="55"/>
      <c r="D24" s="55"/>
      <c r="E24" s="55"/>
      <c r="F24" s="55"/>
      <c r="G24" s="34"/>
      <c r="H24" s="51"/>
      <c r="I24" s="51"/>
    </row>
    <row r="25" spans="1:14">
      <c r="A25" s="33"/>
      <c r="B25" s="44"/>
      <c r="C25" s="48"/>
      <c r="D25" s="47"/>
      <c r="E25" s="33"/>
      <c r="F25" s="55"/>
      <c r="G25" s="33"/>
      <c r="H25" s="33"/>
      <c r="I25" s="33"/>
    </row>
    <row r="26" spans="1:14">
      <c r="A26" s="2"/>
      <c r="B26" s="13"/>
      <c r="C26" s="27"/>
      <c r="D26" s="16"/>
      <c r="F26" s="1"/>
      <c r="G26" s="21"/>
      <c r="H26" s="22"/>
      <c r="I26" s="22"/>
    </row>
    <row r="27" spans="1:14">
      <c r="A27" s="2"/>
      <c r="B27" s="13"/>
      <c r="C27" s="26"/>
      <c r="D27" s="16"/>
      <c r="F27" s="1"/>
      <c r="G27" s="21"/>
      <c r="H27" s="22"/>
      <c r="I27" s="22"/>
    </row>
    <row r="28" spans="1:14">
      <c r="A28" s="2"/>
      <c r="B28" s="20"/>
      <c r="C28" s="27"/>
      <c r="D28" s="16"/>
      <c r="F28" s="1"/>
      <c r="G28" s="22"/>
      <c r="H28" s="22"/>
      <c r="I28" s="22"/>
    </row>
    <row r="29" spans="1:14">
      <c r="A29" s="2"/>
      <c r="B29" s="13"/>
      <c r="C29" s="19"/>
      <c r="D29" s="16"/>
      <c r="F29" s="1"/>
      <c r="G29" s="22"/>
      <c r="H29" s="21"/>
      <c r="I29" s="22"/>
    </row>
    <row r="30" spans="1:14">
      <c r="A30" s="2"/>
      <c r="I30" s="22"/>
    </row>
    <row r="31" spans="1:14">
      <c r="A31" s="2"/>
      <c r="I31" s="22"/>
    </row>
    <row r="32" spans="1:14">
      <c r="B32" s="1"/>
      <c r="H32" s="21"/>
      <c r="I32" s="22"/>
    </row>
    <row r="33" spans="2:9">
      <c r="B33" s="1"/>
      <c r="F33" s="1"/>
      <c r="G33" s="21"/>
      <c r="H33" s="22"/>
      <c r="I33" s="22"/>
    </row>
    <row r="34" spans="2:9">
      <c r="B34" s="1"/>
      <c r="F34" s="1"/>
      <c r="G34" s="21"/>
      <c r="H34" s="21"/>
      <c r="I34" s="22"/>
    </row>
    <row r="35" spans="2:9">
      <c r="B35" s="1"/>
      <c r="F35" s="1"/>
      <c r="H35" s="22"/>
      <c r="I35" s="22"/>
    </row>
    <row r="36" spans="2:9">
      <c r="B36" s="1"/>
      <c r="F36" s="1"/>
      <c r="H36" s="22"/>
      <c r="I36" s="22"/>
    </row>
    <row r="37" spans="2:9">
      <c r="B37" s="1"/>
    </row>
    <row r="38" spans="2:9">
      <c r="B38" s="1"/>
      <c r="F38" s="1"/>
      <c r="G38" s="21"/>
      <c r="H38" s="21"/>
      <c r="I38" s="21"/>
    </row>
    <row r="39" spans="2:9">
      <c r="B39" s="1"/>
      <c r="F39" s="1"/>
    </row>
  </sheetData>
  <mergeCells count="3">
    <mergeCell ref="A1:I2"/>
    <mergeCell ref="C3:D3"/>
    <mergeCell ref="M3:N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5126" r:id="rId4">
          <objectPr defaultSize="0" autoPict="0" r:id="rId5">
            <anchor moveWithCells="1">
              <from>
                <xdr:col>9</xdr:col>
                <xdr:colOff>47625</xdr:colOff>
                <xdr:row>2</xdr:row>
                <xdr:rowOff>0</xdr:rowOff>
              </from>
              <to>
                <xdr:col>11</xdr:col>
                <xdr:colOff>1028700</xdr:colOff>
                <xdr:row>19</xdr:row>
                <xdr:rowOff>161925</xdr:rowOff>
              </to>
            </anchor>
          </objectPr>
        </oleObject>
      </mc:Choice>
      <mc:Fallback>
        <oleObject progId="ChemDraw.Document.6.0" shapeId="51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OxidationIII pH=0</vt:lpstr>
      <vt:lpstr>OxidationIII pH=1.08</vt:lpstr>
      <vt:lpstr>Oxidation III pH=3.15</vt:lpstr>
      <vt:lpstr>Oxidation III pH=10.7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sergior</dc:creator>
  <cp:lastModifiedBy>sergior</cp:lastModifiedBy>
  <dcterms:created xsi:type="dcterms:W3CDTF">2022-02-18T20:44:12Z</dcterms:created>
  <dcterms:modified xsi:type="dcterms:W3CDTF">2022-12-06T18:54:23Z</dcterms:modified>
</cp:coreProperties>
</file>