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Paper\21_2022 ヨコエビ試験換水方法の影響\Revision\"/>
    </mc:Choice>
  </mc:AlternateContent>
  <xr:revisionPtr revIDLastSave="0" documentId="13_ncr:1_{E978E89B-5652-4A14-A154-94A5F1B5323E}" xr6:coauthVersionLast="47" xr6:coauthVersionMax="47" xr10:uidLastSave="{00000000-0000-0000-0000-000000000000}"/>
  <bookViews>
    <workbookView xWindow="-120" yWindow="-120" windowWidth="24240" windowHeight="13140" tabRatio="655" activeTab="1" xr2:uid="{00000000-000D-0000-FFFF-FFFF00000000}"/>
  </bookViews>
  <sheets>
    <sheet name="Cdiss,over" sheetId="5" r:id="rId1"/>
    <sheet name="C_diss,pore" sheetId="4" r:id="rId2"/>
    <sheet name="Cfree,over" sheetId="6" r:id="rId3"/>
    <sheet name="Cfree,pore" sheetId="7" r:id="rId4"/>
    <sheet name="DOC" sheetId="3" r:id="rId5"/>
    <sheet name="Accumulation" sheetId="1" r:id="rId6"/>
    <sheet name="Sediment" sheetId="8" r:id="rId7"/>
    <sheet name="Ammonia" sheetId="9" r:id="rId8"/>
    <sheet name="pH" sheetId="10" r:id="rId9"/>
  </sheets>
  <calcPr calcId="191029"/>
</workbook>
</file>

<file path=xl/calcChain.xml><?xml version="1.0" encoding="utf-8"?>
<calcChain xmlns="http://schemas.openxmlformats.org/spreadsheetml/2006/main">
  <c r="Y7" i="8" l="1"/>
  <c r="Y6" i="8"/>
  <c r="Y5" i="8"/>
  <c r="X5" i="8"/>
  <c r="C33" i="4"/>
  <c r="C32" i="4"/>
  <c r="J4" i="3"/>
  <c r="G16" i="4"/>
  <c r="G14" i="4"/>
  <c r="G12" i="4"/>
  <c r="G10" i="4"/>
  <c r="G8" i="4"/>
  <c r="U16" i="4"/>
  <c r="U14" i="4"/>
  <c r="U12" i="4"/>
  <c r="U10" i="4"/>
  <c r="U8" i="4"/>
  <c r="N16" i="4"/>
  <c r="N14" i="4"/>
  <c r="N12" i="4"/>
  <c r="N10" i="4"/>
  <c r="N8" i="4"/>
  <c r="AK4" i="5"/>
  <c r="J16" i="3"/>
  <c r="J13" i="3"/>
  <c r="J10" i="3"/>
  <c r="J7" i="3"/>
  <c r="R4" i="3"/>
  <c r="C24" i="8"/>
  <c r="B24" i="8"/>
  <c r="S5" i="8"/>
  <c r="C28" i="4"/>
  <c r="C27" i="4"/>
  <c r="C29" i="4"/>
  <c r="H24" i="1" l="1"/>
  <c r="H23" i="1"/>
  <c r="H22" i="1"/>
  <c r="H17" i="1"/>
  <c r="D17" i="1"/>
  <c r="E18" i="1"/>
  <c r="F18" i="1"/>
  <c r="G18" i="1"/>
  <c r="H18" i="1"/>
  <c r="D18" i="1"/>
  <c r="E19" i="1"/>
  <c r="F19" i="1"/>
  <c r="G19" i="1"/>
  <c r="H19" i="1"/>
  <c r="D19" i="1"/>
  <c r="G23" i="1" l="1"/>
  <c r="G24" i="1"/>
  <c r="F24" i="1"/>
  <c r="E24" i="1"/>
  <c r="F23" i="1"/>
  <c r="E23" i="1"/>
  <c r="G22" i="1"/>
  <c r="F22" i="1"/>
  <c r="E22" i="1"/>
  <c r="D24" i="1"/>
  <c r="D23" i="1"/>
  <c r="D22" i="1"/>
  <c r="S16" i="3"/>
  <c r="S14" i="3"/>
  <c r="S12" i="3"/>
  <c r="S10" i="3"/>
  <c r="S8" i="3"/>
  <c r="S4" i="3"/>
  <c r="R16" i="3"/>
  <c r="R14" i="3"/>
  <c r="R12" i="3"/>
  <c r="R10" i="3"/>
  <c r="R8" i="3"/>
  <c r="G17" i="1" l="1"/>
  <c r="AK62" i="5" l="1"/>
  <c r="AK48" i="5"/>
  <c r="D28" i="4" l="1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61" i="5"/>
  <c r="AK60" i="5"/>
  <c r="AK59" i="5"/>
  <c r="AK58" i="5"/>
  <c r="AK57" i="5"/>
  <c r="AK56" i="5"/>
  <c r="AK55" i="5"/>
  <c r="AK54" i="5"/>
  <c r="AK53" i="5"/>
  <c r="AK52" i="5"/>
  <c r="AK51" i="5"/>
  <c r="AK50" i="5"/>
  <c r="AK49" i="5"/>
  <c r="F17" i="1"/>
  <c r="E17" i="1"/>
  <c r="E31" i="4"/>
  <c r="E30" i="4"/>
  <c r="E29" i="4"/>
  <c r="E28" i="4"/>
  <c r="E27" i="4"/>
  <c r="D31" i="4"/>
  <c r="D30" i="4"/>
  <c r="D29" i="4"/>
  <c r="D27" i="4"/>
  <c r="C31" i="4"/>
  <c r="C30" i="4"/>
  <c r="E32" i="4" l="1"/>
  <c r="E33" i="4" s="1"/>
  <c r="D32" i="4"/>
  <c r="D33" i="4" s="1"/>
  <c r="W5" i="8"/>
  <c r="V5" i="8"/>
  <c r="U5" i="8"/>
  <c r="T5" i="8"/>
  <c r="D24" i="8"/>
  <c r="E24" i="8"/>
  <c r="F24" i="8"/>
  <c r="G24" i="8"/>
  <c r="C25" i="8"/>
  <c r="D25" i="8"/>
  <c r="E25" i="8"/>
  <c r="F25" i="8"/>
  <c r="G25" i="8"/>
  <c r="C26" i="8"/>
  <c r="D26" i="8"/>
  <c r="E26" i="8"/>
  <c r="F26" i="8"/>
  <c r="G26" i="8"/>
  <c r="B26" i="8"/>
  <c r="V7" i="8" s="1"/>
  <c r="B25" i="8"/>
  <c r="V6" i="8" s="1"/>
  <c r="S7" i="8" l="1"/>
  <c r="X7" i="8" s="1"/>
  <c r="U6" i="8"/>
  <c r="T6" i="8"/>
  <c r="W6" i="8"/>
  <c r="T7" i="8"/>
  <c r="W7" i="8"/>
  <c r="S6" i="8"/>
  <c r="X6" i="8" s="1"/>
  <c r="U7" i="8"/>
  <c r="K7" i="9"/>
  <c r="K10" i="9"/>
  <c r="K9" i="9"/>
  <c r="K8" i="9"/>
  <c r="K6" i="9"/>
  <c r="K5" i="9"/>
  <c r="K4" i="9"/>
  <c r="D4" i="9"/>
</calcChain>
</file>

<file path=xl/sharedStrings.xml><?xml version="1.0" encoding="utf-8"?>
<sst xmlns="http://schemas.openxmlformats.org/spreadsheetml/2006/main" count="1298" uniqueCount="69">
  <si>
    <t>Chemical</t>
  </si>
  <si>
    <t>Beaker</t>
  </si>
  <si>
    <t>Phe</t>
  </si>
  <si>
    <t>Pyr</t>
  </si>
  <si>
    <t>BaP</t>
  </si>
  <si>
    <t>Scenario</t>
  </si>
  <si>
    <t>Scenario</t>
    <phoneticPr fontId="18"/>
  </si>
  <si>
    <t>unit: mg/kg-dry</t>
    <phoneticPr fontId="18"/>
  </si>
  <si>
    <t>NA</t>
  </si>
  <si>
    <t>Day</t>
    <phoneticPr fontId="18"/>
  </si>
  <si>
    <t>Unit: mgC/L</t>
    <phoneticPr fontId="18"/>
  </si>
  <si>
    <t>Note: Water samples were taken just before water replacement (in Scenarios 4 &amp;5).</t>
    <phoneticPr fontId="18"/>
  </si>
  <si>
    <t>NA</t>
    <phoneticPr fontId="18"/>
  </si>
  <si>
    <t>Note: From Day -1 to Day 0, all beakers were subjected to 4 volumes of water replacement, regardless of Scenarios.</t>
    <phoneticPr fontId="18"/>
  </si>
  <si>
    <t>Chemical</t>
    <phoneticPr fontId="18"/>
  </si>
  <si>
    <t>PAH concentration in amphipods</t>
    <phoneticPr fontId="18"/>
  </si>
  <si>
    <t xml:space="preserve">DOC in overlying water </t>
    <phoneticPr fontId="18"/>
  </si>
  <si>
    <t>Total dissolved PAH concentrations in pore water</t>
    <phoneticPr fontId="18"/>
  </si>
  <si>
    <t>Freely dissolved PAH concentrations in overlying water</t>
    <phoneticPr fontId="18"/>
  </si>
  <si>
    <t>Cfree</t>
    <phoneticPr fontId="18"/>
  </si>
  <si>
    <t>Unit: μg/L</t>
    <phoneticPr fontId="18"/>
  </si>
  <si>
    <t>Note: Freely dissolved concentrations were measured only at Day 10.</t>
    <phoneticPr fontId="18"/>
  </si>
  <si>
    <t>Cfree,pore</t>
    <phoneticPr fontId="18"/>
  </si>
  <si>
    <t>Day-1</t>
  </si>
  <si>
    <t>Mean PAH concentration in sediment</t>
    <phoneticPr fontId="18"/>
  </si>
  <si>
    <t>Unit: mg/kg-dry</t>
    <phoneticPr fontId="18"/>
  </si>
  <si>
    <t>Standard deviations of PAH concentration in sediment</t>
    <phoneticPr fontId="18"/>
  </si>
  <si>
    <t>Total dissolved Phe concentrations in overlying water</t>
    <phoneticPr fontId="18"/>
  </si>
  <si>
    <t>Note: Water replacement in Scenarios 2 and 3 were done at just 9:00 AM and 16:30 every day (i.e, Day X.0000  and X.3125), except at 9:15 AM on Day 1 (Day 1.010).</t>
    <phoneticPr fontId="18"/>
  </si>
  <si>
    <t>Total dissolved Pyr concentrations in overlying water</t>
    <phoneticPr fontId="18"/>
  </si>
  <si>
    <t>Beaker</t>
    <phoneticPr fontId="18"/>
  </si>
  <si>
    <t>Note: Water replacement in Scenarios 2 and 3 were done at just after 9:00 AM and 16:30 every day (i.e, Day XX.0000  and XX.3125), except at 9:15 AM on Day 1 (i.e., Day 1.010).</t>
    <phoneticPr fontId="18"/>
  </si>
  <si>
    <t>Total dissolved BaP concentrations in overlying water</t>
    <phoneticPr fontId="18"/>
  </si>
  <si>
    <t>Total ammonia concentrations in overlying water</t>
    <phoneticPr fontId="18"/>
  </si>
  <si>
    <t>unit: mgN/L</t>
    <phoneticPr fontId="18"/>
  </si>
  <si>
    <t>Note: Only one replocate per each Scenario.</t>
    <phoneticPr fontId="18"/>
  </si>
  <si>
    <t>Total ammonia concentrations in pore water</t>
    <phoneticPr fontId="18"/>
  </si>
  <si>
    <t xml:space="preserve">pH in overlying water </t>
    <phoneticPr fontId="18"/>
  </si>
  <si>
    <t>Unit: -</t>
    <phoneticPr fontId="18"/>
  </si>
  <si>
    <t>pH in pore water</t>
    <phoneticPr fontId="18"/>
  </si>
  <si>
    <t>Note: measured by LAQUAtwin pH meter.</t>
    <phoneticPr fontId="18"/>
  </si>
  <si>
    <t>foc of sediment</t>
    <phoneticPr fontId="18"/>
  </si>
  <si>
    <t>Mean</t>
    <phoneticPr fontId="18"/>
  </si>
  <si>
    <t>SD</t>
    <phoneticPr fontId="18"/>
  </si>
  <si>
    <t>Unit: %</t>
    <phoneticPr fontId="18"/>
  </si>
  <si>
    <t>Unit: mg/kg-oc</t>
    <phoneticPr fontId="18"/>
  </si>
  <si>
    <t>Day10</t>
    <phoneticPr fontId="18"/>
  </si>
  <si>
    <t>Unit: L/kg-oc</t>
    <phoneticPr fontId="18"/>
  </si>
  <si>
    <t>mean</t>
    <phoneticPr fontId="18"/>
  </si>
  <si>
    <r>
      <rPr>
        <b/>
        <u/>
        <sz val="11"/>
        <color theme="1"/>
        <rFont val="游ゴシック"/>
        <family val="3"/>
      </rPr>
      <t>log K</t>
    </r>
    <r>
      <rPr>
        <b/>
        <u/>
        <vertAlign val="subscript"/>
        <sz val="11"/>
        <color theme="1"/>
        <rFont val="游ゴシック"/>
        <family val="3"/>
      </rPr>
      <t>OC</t>
    </r>
    <r>
      <rPr>
        <b/>
        <u/>
        <sz val="11"/>
        <color theme="1"/>
        <rFont val="游ゴシック"/>
        <family val="3"/>
      </rPr>
      <t xml:space="preserve"> for each PAH</t>
    </r>
    <phoneticPr fontId="18"/>
  </si>
  <si>
    <t xml:space="preserve"> mean</t>
    <phoneticPr fontId="18"/>
  </si>
  <si>
    <t>DOC in pore water</t>
    <phoneticPr fontId="18"/>
  </si>
  <si>
    <r>
      <t>log K</t>
    </r>
    <r>
      <rPr>
        <b/>
        <u/>
        <vertAlign val="subscript"/>
        <sz val="11"/>
        <color theme="1"/>
        <rFont val="Arial"/>
        <family val="2"/>
      </rPr>
      <t>DOC</t>
    </r>
    <r>
      <rPr>
        <b/>
        <u/>
        <sz val="11"/>
        <color theme="1"/>
        <rFont val="Arial"/>
        <family val="2"/>
      </rPr>
      <t xml:space="preserve"> for each PAH</t>
    </r>
    <phoneticPr fontId="18"/>
  </si>
  <si>
    <t>Phe</t>
    <phoneticPr fontId="18"/>
  </si>
  <si>
    <t>Pyr</t>
    <phoneticPr fontId="18"/>
  </si>
  <si>
    <t>BaP</t>
    <phoneticPr fontId="18"/>
  </si>
  <si>
    <t>Phe</t>
    <phoneticPr fontId="18"/>
  </si>
  <si>
    <t>Pyr</t>
    <phoneticPr fontId="18"/>
  </si>
  <si>
    <t>BaP</t>
    <phoneticPr fontId="18"/>
  </si>
  <si>
    <t>Ave.</t>
    <phoneticPr fontId="18"/>
  </si>
  <si>
    <t>&lt;LOQ</t>
    <phoneticPr fontId="18"/>
  </si>
  <si>
    <r>
      <t>Instrumental LOD: 0.015 μg/L, LOQ: 0.04</t>
    </r>
    <r>
      <rPr>
        <sz val="11"/>
        <color theme="1"/>
        <rFont val="Yu Gothic"/>
        <family val="2"/>
        <charset val="128"/>
      </rPr>
      <t>5</t>
    </r>
    <r>
      <rPr>
        <sz val="11"/>
        <color theme="1"/>
        <rFont val="Arial"/>
        <family val="2"/>
      </rPr>
      <t xml:space="preserve"> μg/L</t>
    </r>
    <phoneticPr fontId="18"/>
  </si>
  <si>
    <t>mean</t>
    <phoneticPr fontId="18"/>
  </si>
  <si>
    <t>SD</t>
    <phoneticPr fontId="18"/>
  </si>
  <si>
    <t>Average</t>
    <phoneticPr fontId="18"/>
  </si>
  <si>
    <t>SD</t>
    <phoneticPr fontId="18"/>
  </si>
  <si>
    <t>Mean Day10</t>
    <phoneticPr fontId="18"/>
  </si>
  <si>
    <t>Ave</t>
    <phoneticPr fontId="18"/>
  </si>
  <si>
    <t>SD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</si>
</sst>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.00_ ;[Red]\-0.00\ "/>
    <numFmt numFmtId="184" formatCode="0.0_ 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</font>
    <font>
      <b/>
      <u/>
      <vertAlign val="subscript"/>
      <sz val="11"/>
      <color theme="1"/>
      <name val="游ゴシック"/>
      <family val="3"/>
    </font>
    <font>
      <b/>
      <u/>
      <vertAlign val="subscript"/>
      <sz val="11"/>
      <color theme="1"/>
      <name val="Arial"/>
      <family val="2"/>
    </font>
    <font>
      <sz val="11"/>
      <color theme="1"/>
      <name val="Yu 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2" fontId="20" fillId="0" borderId="0" xfId="0" applyNumberFormat="1" applyFont="1">
      <alignment vertical="center"/>
    </xf>
    <xf numFmtId="177" fontId="20" fillId="0" borderId="0" xfId="0" applyNumberFormat="1" applyFont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177" fontId="21" fillId="0" borderId="0" xfId="0" applyNumberFormat="1" applyFont="1">
      <alignment vertical="center"/>
    </xf>
    <xf numFmtId="176" fontId="20" fillId="0" borderId="10" xfId="0" applyNumberFormat="1" applyFont="1" applyBorder="1">
      <alignment vertical="center"/>
    </xf>
    <xf numFmtId="178" fontId="20" fillId="0" borderId="0" xfId="0" applyNumberFormat="1" applyFont="1">
      <alignment vertical="center"/>
    </xf>
    <xf numFmtId="0" fontId="22" fillId="0" borderId="0" xfId="0" applyFont="1">
      <alignment vertical="center"/>
    </xf>
    <xf numFmtId="1" fontId="20" fillId="0" borderId="0" xfId="0" applyNumberFormat="1" applyFont="1">
      <alignment vertical="center"/>
    </xf>
    <xf numFmtId="2" fontId="20" fillId="0" borderId="10" xfId="0" applyNumberFormat="1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6"/>
  <sheetViews>
    <sheetView zoomScale="80" zoomScaleNormal="80" workbookViewId="0">
      <selection activeCell="AR35" sqref="AR35"/>
    </sheetView>
  </sheetViews>
  <sheetFormatPr defaultColWidth="9" defaultRowHeight="14.25"/>
  <cols>
    <col min="1" max="16384" width="9" style="3"/>
  </cols>
  <sheetData>
    <row r="1" spans="1:67" ht="15">
      <c r="A1" s="2" t="s">
        <v>27</v>
      </c>
    </row>
    <row r="2" spans="1:67" ht="15">
      <c r="A2" s="2"/>
      <c r="D2" s="15" t="s">
        <v>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67">
      <c r="B3" s="4" t="s">
        <v>5</v>
      </c>
      <c r="C3" s="4" t="s">
        <v>0</v>
      </c>
      <c r="D3" s="4" t="s">
        <v>1</v>
      </c>
      <c r="E3" s="10">
        <v>0</v>
      </c>
      <c r="F3" s="10">
        <v>1</v>
      </c>
      <c r="G3" s="10">
        <v>1.01</v>
      </c>
      <c r="H3" s="10">
        <v>1.0106944444444399</v>
      </c>
      <c r="I3" s="10">
        <v>1.0134722222222201</v>
      </c>
      <c r="J3" s="10">
        <v>1.01694444444444</v>
      </c>
      <c r="K3" s="10">
        <v>1.0308333333333299</v>
      </c>
      <c r="L3" s="10">
        <v>1.26</v>
      </c>
      <c r="M3" s="10">
        <v>2</v>
      </c>
      <c r="N3" s="10">
        <v>2.0099999999999998</v>
      </c>
      <c r="O3" s="10">
        <v>2.1349999999999998</v>
      </c>
      <c r="P3" s="10">
        <v>2.2599999999999998</v>
      </c>
      <c r="Q3" s="10">
        <v>3</v>
      </c>
      <c r="R3" s="10">
        <v>3.01</v>
      </c>
      <c r="S3" s="10">
        <v>3.3016666666666699</v>
      </c>
      <c r="T3" s="10">
        <v>3.3224999999999998</v>
      </c>
      <c r="U3" s="10">
        <v>4</v>
      </c>
      <c r="V3" s="10">
        <v>4.01</v>
      </c>
      <c r="W3" s="10">
        <v>6</v>
      </c>
      <c r="X3" s="10">
        <v>6.01</v>
      </c>
      <c r="Y3" s="10">
        <v>6.3016666666666703</v>
      </c>
      <c r="Z3" s="10">
        <v>6.3224999999999998</v>
      </c>
      <c r="AA3" s="10">
        <v>7</v>
      </c>
      <c r="AB3" s="10">
        <v>7.01</v>
      </c>
      <c r="AC3" s="10">
        <v>7.1558333333333302</v>
      </c>
      <c r="AD3" s="10">
        <v>7.3016666666666703</v>
      </c>
      <c r="AE3" s="10">
        <v>8</v>
      </c>
      <c r="AF3" s="10">
        <v>8.01</v>
      </c>
      <c r="AG3" s="10">
        <v>8.26</v>
      </c>
      <c r="AH3" s="10">
        <v>9.3000000000000007</v>
      </c>
      <c r="AI3" s="10">
        <v>10</v>
      </c>
      <c r="AK3" s="3" t="s">
        <v>59</v>
      </c>
    </row>
    <row r="4" spans="1:67">
      <c r="B4" s="3">
        <v>1</v>
      </c>
      <c r="C4" s="3" t="s">
        <v>2</v>
      </c>
      <c r="D4" s="3">
        <v>1</v>
      </c>
      <c r="E4" s="6">
        <v>3.68</v>
      </c>
      <c r="F4" s="6">
        <v>14.8</v>
      </c>
      <c r="G4" s="6" t="s">
        <v>8</v>
      </c>
      <c r="H4" s="6" t="s">
        <v>8</v>
      </c>
      <c r="I4" s="6" t="s">
        <v>8</v>
      </c>
      <c r="J4" s="6" t="s">
        <v>8</v>
      </c>
      <c r="K4" s="6" t="s">
        <v>8</v>
      </c>
      <c r="L4" s="6" t="s">
        <v>8</v>
      </c>
      <c r="M4" s="6">
        <v>13.375999999999999</v>
      </c>
      <c r="N4" s="6" t="s">
        <v>8</v>
      </c>
      <c r="O4" s="6" t="s">
        <v>8</v>
      </c>
      <c r="P4" s="6" t="s">
        <v>8</v>
      </c>
      <c r="Q4" s="6">
        <v>13.632</v>
      </c>
      <c r="R4" s="6" t="s">
        <v>8</v>
      </c>
      <c r="S4" s="6" t="s">
        <v>8</v>
      </c>
      <c r="T4" s="6" t="s">
        <v>8</v>
      </c>
      <c r="U4" s="6" t="s">
        <v>8</v>
      </c>
      <c r="V4" s="6" t="s">
        <v>8</v>
      </c>
      <c r="W4" s="6" t="s">
        <v>8</v>
      </c>
      <c r="X4" s="6" t="s">
        <v>8</v>
      </c>
      <c r="Y4" s="6" t="s">
        <v>8</v>
      </c>
      <c r="Z4" s="6" t="s">
        <v>8</v>
      </c>
      <c r="AA4" s="6">
        <v>12.608000000000001</v>
      </c>
      <c r="AB4" s="6" t="s">
        <v>8</v>
      </c>
      <c r="AC4" s="6" t="s">
        <v>8</v>
      </c>
      <c r="AD4" s="6" t="s">
        <v>8</v>
      </c>
      <c r="AE4" s="6" t="s">
        <v>8</v>
      </c>
      <c r="AF4" s="6" t="s">
        <v>8</v>
      </c>
      <c r="AG4" s="6" t="s">
        <v>8</v>
      </c>
      <c r="AH4" s="6" t="s">
        <v>8</v>
      </c>
      <c r="AI4" s="6">
        <v>14.56</v>
      </c>
      <c r="AJ4" s="6"/>
      <c r="AK4" s="5">
        <f>AVERAGE(E4:AI4)</f>
        <v>12.109333333333334</v>
      </c>
      <c r="AL4" s="5"/>
    </row>
    <row r="5" spans="1:67">
      <c r="B5" s="3">
        <v>1</v>
      </c>
      <c r="C5" s="3" t="s">
        <v>2</v>
      </c>
      <c r="D5" s="3">
        <v>2</v>
      </c>
      <c r="E5" s="6">
        <v>3.1760000000000002</v>
      </c>
      <c r="F5" s="6">
        <v>17.431999999999999</v>
      </c>
      <c r="G5" s="6" t="s">
        <v>8</v>
      </c>
      <c r="H5" s="6" t="s">
        <v>8</v>
      </c>
      <c r="I5" s="6" t="s">
        <v>8</v>
      </c>
      <c r="J5" s="6" t="s">
        <v>8</v>
      </c>
      <c r="K5" s="6" t="s">
        <v>8</v>
      </c>
      <c r="L5" s="6" t="s">
        <v>8</v>
      </c>
      <c r="M5" s="6">
        <v>16.239999999999998</v>
      </c>
      <c r="N5" s="6" t="s">
        <v>8</v>
      </c>
      <c r="O5" s="6" t="s">
        <v>8</v>
      </c>
      <c r="P5" s="6" t="s">
        <v>8</v>
      </c>
      <c r="Q5" s="6">
        <v>17.032</v>
      </c>
      <c r="R5" s="6" t="s">
        <v>8</v>
      </c>
      <c r="S5" s="6" t="s">
        <v>8</v>
      </c>
      <c r="T5" s="6" t="s">
        <v>8</v>
      </c>
      <c r="U5" s="6" t="s">
        <v>8</v>
      </c>
      <c r="V5" s="6" t="s">
        <v>8</v>
      </c>
      <c r="W5" s="6" t="s">
        <v>8</v>
      </c>
      <c r="X5" s="6" t="s">
        <v>8</v>
      </c>
      <c r="Y5" s="6" t="s">
        <v>8</v>
      </c>
      <c r="Z5" s="6" t="s">
        <v>8</v>
      </c>
      <c r="AA5" s="6">
        <v>16.952000000000002</v>
      </c>
      <c r="AB5" s="6" t="s">
        <v>8</v>
      </c>
      <c r="AC5" s="6" t="s">
        <v>8</v>
      </c>
      <c r="AD5" s="6" t="s">
        <v>8</v>
      </c>
      <c r="AE5" s="6" t="s">
        <v>8</v>
      </c>
      <c r="AF5" s="6" t="s">
        <v>8</v>
      </c>
      <c r="AG5" s="6" t="s">
        <v>8</v>
      </c>
      <c r="AH5" s="6" t="s">
        <v>8</v>
      </c>
      <c r="AI5" s="6">
        <v>9.9359999999999999</v>
      </c>
      <c r="AK5" s="5">
        <f t="shared" ref="AK5:AK18" si="0">AVERAGE(E5:AI5)</f>
        <v>13.461333333333334</v>
      </c>
    </row>
    <row r="6" spans="1:67">
      <c r="B6" s="3">
        <v>1</v>
      </c>
      <c r="C6" s="3" t="s">
        <v>2</v>
      </c>
      <c r="D6" s="3">
        <v>3</v>
      </c>
      <c r="E6" s="6">
        <v>2.6880000000000002</v>
      </c>
      <c r="F6" s="6">
        <v>18.672000000000001</v>
      </c>
      <c r="G6" s="6" t="s">
        <v>8</v>
      </c>
      <c r="H6" s="6" t="s">
        <v>8</v>
      </c>
      <c r="I6" s="6" t="s">
        <v>8</v>
      </c>
      <c r="J6" s="6" t="s">
        <v>8</v>
      </c>
      <c r="K6" s="6" t="s">
        <v>8</v>
      </c>
      <c r="L6" s="6" t="s">
        <v>8</v>
      </c>
      <c r="M6" s="6">
        <v>19.36</v>
      </c>
      <c r="N6" s="6" t="s">
        <v>8</v>
      </c>
      <c r="O6" s="6" t="s">
        <v>8</v>
      </c>
      <c r="P6" s="6" t="s">
        <v>8</v>
      </c>
      <c r="Q6" s="6">
        <v>18.088000000000001</v>
      </c>
      <c r="R6" s="6" t="s">
        <v>8</v>
      </c>
      <c r="S6" s="6" t="s">
        <v>8</v>
      </c>
      <c r="T6" s="6" t="s">
        <v>8</v>
      </c>
      <c r="U6" s="6" t="s">
        <v>8</v>
      </c>
      <c r="V6" s="6" t="s">
        <v>8</v>
      </c>
      <c r="W6" s="6" t="s">
        <v>8</v>
      </c>
      <c r="X6" s="6" t="s">
        <v>8</v>
      </c>
      <c r="Y6" s="6" t="s">
        <v>8</v>
      </c>
      <c r="Z6" s="6" t="s">
        <v>8</v>
      </c>
      <c r="AA6" s="6">
        <v>16.384</v>
      </c>
      <c r="AB6" s="6" t="s">
        <v>8</v>
      </c>
      <c r="AC6" s="6" t="s">
        <v>8</v>
      </c>
      <c r="AD6" s="6" t="s">
        <v>8</v>
      </c>
      <c r="AE6" s="6" t="s">
        <v>8</v>
      </c>
      <c r="AF6" s="6" t="s">
        <v>8</v>
      </c>
      <c r="AG6" s="6" t="s">
        <v>8</v>
      </c>
      <c r="AH6" s="6" t="s">
        <v>8</v>
      </c>
      <c r="AI6" s="6">
        <v>12.2</v>
      </c>
      <c r="AK6" s="5">
        <f t="shared" si="0"/>
        <v>14.565333333333335</v>
      </c>
    </row>
    <row r="7" spans="1:67">
      <c r="B7" s="3">
        <v>2</v>
      </c>
      <c r="C7" s="3" t="s">
        <v>2</v>
      </c>
      <c r="D7" s="3">
        <v>1</v>
      </c>
      <c r="E7" s="6">
        <v>2.3839999999999999</v>
      </c>
      <c r="F7" s="6">
        <v>8.3759999999999994</v>
      </c>
      <c r="G7" s="6">
        <v>8.7040000000000006</v>
      </c>
      <c r="H7" s="6">
        <v>3.4319999999999999</v>
      </c>
      <c r="I7" s="6">
        <v>3.7280000000000002</v>
      </c>
      <c r="J7" s="6">
        <v>3.8479999999999999</v>
      </c>
      <c r="K7" s="6">
        <v>3.8079999999999998</v>
      </c>
      <c r="L7" s="6">
        <v>6.008</v>
      </c>
      <c r="M7" s="6">
        <v>8.1760000000000002</v>
      </c>
      <c r="N7" s="6" t="s">
        <v>8</v>
      </c>
      <c r="O7" s="6" t="s">
        <v>8</v>
      </c>
      <c r="P7" s="6" t="s">
        <v>8</v>
      </c>
      <c r="Q7" s="6">
        <v>10.36</v>
      </c>
      <c r="R7" s="6">
        <v>4.6159999999999997</v>
      </c>
      <c r="S7" s="6">
        <v>6.8079999999999998</v>
      </c>
      <c r="T7" s="6">
        <v>3.7839999999999998</v>
      </c>
      <c r="U7" s="6" t="s">
        <v>8</v>
      </c>
      <c r="V7" s="6" t="s">
        <v>8</v>
      </c>
      <c r="W7" s="6">
        <v>9.0559999999999992</v>
      </c>
      <c r="X7" s="6">
        <v>4.952</v>
      </c>
      <c r="Y7" s="6">
        <v>6.7439999999999998</v>
      </c>
      <c r="Z7" s="6">
        <v>3.36</v>
      </c>
      <c r="AA7" s="6">
        <v>7.6639999999999997</v>
      </c>
      <c r="AB7" s="6" t="s">
        <v>8</v>
      </c>
      <c r="AC7" s="6" t="s">
        <v>8</v>
      </c>
      <c r="AD7" s="6" t="s">
        <v>8</v>
      </c>
      <c r="AE7" s="6">
        <v>7.4720000000000004</v>
      </c>
      <c r="AF7" s="6">
        <v>4.1040000000000001</v>
      </c>
      <c r="AG7" s="6">
        <v>5.3120000000000003</v>
      </c>
      <c r="AH7" s="6">
        <v>7.2720000000000002</v>
      </c>
      <c r="AI7" s="6">
        <v>8.1199999999999992</v>
      </c>
      <c r="AK7" s="5">
        <f t="shared" si="0"/>
        <v>6.0038260869565212</v>
      </c>
      <c r="AL7" s="5"/>
    </row>
    <row r="8" spans="1:67">
      <c r="B8" s="3">
        <v>2</v>
      </c>
      <c r="C8" s="3" t="s">
        <v>2</v>
      </c>
      <c r="D8" s="3">
        <v>2</v>
      </c>
      <c r="E8" s="6">
        <v>2.44</v>
      </c>
      <c r="F8" s="6">
        <v>6.1680000000000001</v>
      </c>
      <c r="G8" s="6">
        <v>5.4880000000000004</v>
      </c>
      <c r="H8" s="6">
        <v>3.1760000000000002</v>
      </c>
      <c r="I8" s="6">
        <v>2.8079999999999998</v>
      </c>
      <c r="J8" s="6">
        <v>2.6320000000000001</v>
      </c>
      <c r="K8" s="6">
        <v>2.6160000000000001</v>
      </c>
      <c r="L8" s="6">
        <v>4.6399999999999997</v>
      </c>
      <c r="M8" s="6">
        <v>7.8879999999999999</v>
      </c>
      <c r="N8" s="6" t="s">
        <v>8</v>
      </c>
      <c r="O8" s="6" t="s">
        <v>8</v>
      </c>
      <c r="P8" s="6" t="s">
        <v>8</v>
      </c>
      <c r="Q8" s="6">
        <v>10.023999999999999</v>
      </c>
      <c r="R8" s="6">
        <v>3.992</v>
      </c>
      <c r="S8" s="6">
        <v>6.2720000000000002</v>
      </c>
      <c r="T8" s="6">
        <v>3.024</v>
      </c>
      <c r="U8" s="6" t="s">
        <v>8</v>
      </c>
      <c r="V8" s="6" t="s">
        <v>8</v>
      </c>
      <c r="W8" s="6">
        <v>9.08</v>
      </c>
      <c r="X8" s="6">
        <v>4.1360000000000001</v>
      </c>
      <c r="Y8" s="6">
        <v>5.8559999999999999</v>
      </c>
      <c r="Z8" s="6">
        <v>3.1360000000000001</v>
      </c>
      <c r="AA8" s="6">
        <v>6.2640000000000002</v>
      </c>
      <c r="AB8" s="6" t="s">
        <v>8</v>
      </c>
      <c r="AC8" s="6" t="s">
        <v>8</v>
      </c>
      <c r="AD8" s="6" t="s">
        <v>8</v>
      </c>
      <c r="AE8" s="6">
        <v>8.2959999999999994</v>
      </c>
      <c r="AF8" s="6">
        <v>4.2160000000000002</v>
      </c>
      <c r="AG8" s="6">
        <v>6.968</v>
      </c>
      <c r="AH8" s="6">
        <v>7.024</v>
      </c>
      <c r="AI8" s="6">
        <v>9.1999999999999993</v>
      </c>
      <c r="AK8" s="5">
        <f t="shared" si="0"/>
        <v>5.4497391304347813</v>
      </c>
    </row>
    <row r="9" spans="1:67">
      <c r="B9" s="3">
        <v>2</v>
      </c>
      <c r="C9" s="3" t="s">
        <v>2</v>
      </c>
      <c r="D9" s="3">
        <v>3</v>
      </c>
      <c r="E9" s="6">
        <v>2.984</v>
      </c>
      <c r="F9" s="6">
        <v>4.4000000000000004</v>
      </c>
      <c r="G9" s="6">
        <v>3.7839999999999998</v>
      </c>
      <c r="H9" s="6">
        <v>3.4079999999999999</v>
      </c>
      <c r="I9" s="6">
        <v>3.3679999999999999</v>
      </c>
      <c r="J9" s="6">
        <v>3.12</v>
      </c>
      <c r="K9" s="6">
        <v>3.3679999999999999</v>
      </c>
      <c r="L9" s="6">
        <v>4.8639999999999999</v>
      </c>
      <c r="M9" s="6">
        <v>6.7519999999999998</v>
      </c>
      <c r="N9" s="6" t="s">
        <v>8</v>
      </c>
      <c r="O9" s="6" t="s">
        <v>8</v>
      </c>
      <c r="P9" s="6" t="s">
        <v>8</v>
      </c>
      <c r="Q9" s="6">
        <v>7.5919999999999996</v>
      </c>
      <c r="R9" s="6">
        <v>3.552</v>
      </c>
      <c r="S9" s="6">
        <v>6.2720000000000002</v>
      </c>
      <c r="T9" s="6">
        <v>2.448</v>
      </c>
      <c r="U9" s="6" t="s">
        <v>8</v>
      </c>
      <c r="V9" s="6" t="s">
        <v>8</v>
      </c>
      <c r="W9" s="6">
        <v>8.7360000000000007</v>
      </c>
      <c r="X9" s="6">
        <v>3.4319999999999999</v>
      </c>
      <c r="Y9" s="6">
        <v>4.8479999999999999</v>
      </c>
      <c r="Z9" s="6">
        <v>2.5760000000000001</v>
      </c>
      <c r="AA9" s="6">
        <v>5.2160000000000002</v>
      </c>
      <c r="AB9" s="6" t="s">
        <v>8</v>
      </c>
      <c r="AC9" s="6" t="s">
        <v>8</v>
      </c>
      <c r="AD9" s="6" t="s">
        <v>8</v>
      </c>
      <c r="AE9" s="6">
        <v>7.8239999999999998</v>
      </c>
      <c r="AF9" s="6">
        <v>3.1920000000000002</v>
      </c>
      <c r="AG9" s="6">
        <v>6.2720000000000002</v>
      </c>
      <c r="AH9" s="6">
        <v>7.6239999999999997</v>
      </c>
      <c r="AI9" s="6">
        <v>8.1519999999999992</v>
      </c>
      <c r="AK9" s="5">
        <f t="shared" si="0"/>
        <v>4.9471304347826086</v>
      </c>
    </row>
    <row r="10" spans="1:67">
      <c r="B10" s="3">
        <v>3</v>
      </c>
      <c r="C10" s="3" t="s">
        <v>2</v>
      </c>
      <c r="D10" s="3">
        <v>1</v>
      </c>
      <c r="E10" s="6">
        <v>4.976</v>
      </c>
      <c r="F10" s="6">
        <v>11.375999999999999</v>
      </c>
      <c r="G10" s="6">
        <v>10.672000000000001</v>
      </c>
      <c r="H10" s="6">
        <v>4.7759999999999998</v>
      </c>
      <c r="I10" s="6">
        <v>4.84</v>
      </c>
      <c r="J10" s="6">
        <v>4.76</v>
      </c>
      <c r="K10" s="6">
        <v>5.16</v>
      </c>
      <c r="L10" s="6">
        <v>8.7840000000000007</v>
      </c>
      <c r="M10" s="6">
        <v>12.167999999999999</v>
      </c>
      <c r="N10" s="6">
        <v>4.6239999999999997</v>
      </c>
      <c r="O10" s="6">
        <v>7.08</v>
      </c>
      <c r="P10" s="6">
        <v>7.984</v>
      </c>
      <c r="Q10" s="6">
        <v>10.327999999999999</v>
      </c>
      <c r="R10" s="6">
        <v>4.2080000000000002</v>
      </c>
      <c r="S10" s="6">
        <v>7.9119999999999999</v>
      </c>
      <c r="T10" s="6">
        <v>3.7040000000000002</v>
      </c>
      <c r="U10" s="6">
        <v>8.3680000000000003</v>
      </c>
      <c r="V10" s="6">
        <v>4.6159999999999997</v>
      </c>
      <c r="W10" s="6">
        <v>7.984</v>
      </c>
      <c r="X10" s="6">
        <v>4.2480000000000002</v>
      </c>
      <c r="Y10" s="6">
        <v>7.3360000000000003</v>
      </c>
      <c r="Z10" s="6">
        <v>3.6080000000000001</v>
      </c>
      <c r="AA10" s="6">
        <v>8.2799999999999994</v>
      </c>
      <c r="AB10" s="6">
        <v>4.0720000000000001</v>
      </c>
      <c r="AC10" s="6">
        <v>6.6719999999999997</v>
      </c>
      <c r="AD10" s="6">
        <v>6.96</v>
      </c>
      <c r="AE10" s="6">
        <v>7.6319999999999997</v>
      </c>
      <c r="AF10" s="6">
        <v>3.5920000000000001</v>
      </c>
      <c r="AG10" s="6">
        <v>6.8239999999999998</v>
      </c>
      <c r="AH10" s="6">
        <v>6.7759999999999998</v>
      </c>
      <c r="AI10" s="6">
        <v>8.1920000000000002</v>
      </c>
      <c r="AK10" s="5">
        <f t="shared" si="0"/>
        <v>6.7261935483870987</v>
      </c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>
      <c r="B11" s="3">
        <v>3</v>
      </c>
      <c r="C11" s="3" t="s">
        <v>2</v>
      </c>
      <c r="D11" s="3">
        <v>2</v>
      </c>
      <c r="E11" s="6">
        <v>4.1440000000000001</v>
      </c>
      <c r="F11" s="6">
        <v>7.0880000000000001</v>
      </c>
      <c r="G11" s="6">
        <v>6.016</v>
      </c>
      <c r="H11" s="6">
        <v>4.12</v>
      </c>
      <c r="I11" s="6">
        <v>2.7839999999999998</v>
      </c>
      <c r="J11" s="6">
        <v>2.76</v>
      </c>
      <c r="K11" s="6">
        <v>2.92</v>
      </c>
      <c r="L11" s="6">
        <v>4.7359999999999998</v>
      </c>
      <c r="M11" s="6">
        <v>7.1120000000000001</v>
      </c>
      <c r="N11" s="6">
        <v>3.048</v>
      </c>
      <c r="O11" s="6">
        <v>4.8959999999999999</v>
      </c>
      <c r="P11" s="6">
        <v>5.952</v>
      </c>
      <c r="Q11" s="6">
        <v>6.5919999999999996</v>
      </c>
      <c r="R11" s="6">
        <v>3.3119999999999998</v>
      </c>
      <c r="S11" s="6">
        <v>7.1520000000000001</v>
      </c>
      <c r="T11" s="6">
        <v>3.4319999999999999</v>
      </c>
      <c r="U11" s="6">
        <v>10.384</v>
      </c>
      <c r="V11" s="6">
        <v>5.1920000000000002</v>
      </c>
      <c r="W11" s="6">
        <v>9.6</v>
      </c>
      <c r="X11" s="6">
        <v>4.5599999999999996</v>
      </c>
      <c r="Y11" s="6">
        <v>7.7439999999999998</v>
      </c>
      <c r="Z11" s="6">
        <v>3.2639999999999998</v>
      </c>
      <c r="AA11" s="6">
        <v>9.7200000000000006</v>
      </c>
      <c r="AB11" s="6">
        <v>4.2080000000000002</v>
      </c>
      <c r="AC11" s="6">
        <v>5.6959999999999997</v>
      </c>
      <c r="AD11" s="6">
        <v>6.7119999999999997</v>
      </c>
      <c r="AE11" s="6">
        <v>8.8160000000000007</v>
      </c>
      <c r="AF11" s="6">
        <v>3.52</v>
      </c>
      <c r="AG11" s="6">
        <v>5.9039999999999999</v>
      </c>
      <c r="AH11" s="6">
        <v>7.4</v>
      </c>
      <c r="AI11" s="6">
        <v>9.016</v>
      </c>
      <c r="AK11" s="5">
        <f t="shared" si="0"/>
        <v>5.7354838709677427</v>
      </c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>
      <c r="B12" s="3">
        <v>3</v>
      </c>
      <c r="C12" s="3" t="s">
        <v>2</v>
      </c>
      <c r="D12" s="3">
        <v>3</v>
      </c>
      <c r="E12" s="6">
        <v>2.9119999999999999</v>
      </c>
      <c r="F12" s="6">
        <v>5.6479999999999997</v>
      </c>
      <c r="G12" s="6">
        <v>5.5119999999999996</v>
      </c>
      <c r="H12" s="6">
        <v>3.6080000000000001</v>
      </c>
      <c r="I12" s="6">
        <v>2.8719999999999999</v>
      </c>
      <c r="J12" s="6">
        <v>3.2719999999999998</v>
      </c>
      <c r="K12" s="6">
        <v>3.3279999999999998</v>
      </c>
      <c r="L12" s="6">
        <v>4.7439999999999998</v>
      </c>
      <c r="M12" s="6">
        <v>7.3440000000000003</v>
      </c>
      <c r="N12" s="6">
        <v>3.6480000000000001</v>
      </c>
      <c r="O12" s="6">
        <v>5.1040000000000001</v>
      </c>
      <c r="P12" s="6">
        <v>5.8559999999999999</v>
      </c>
      <c r="Q12" s="6">
        <v>7.04</v>
      </c>
      <c r="R12" s="6">
        <v>3.536</v>
      </c>
      <c r="S12" s="6">
        <v>7.6879999999999997</v>
      </c>
      <c r="T12" s="6">
        <v>4.3040000000000003</v>
      </c>
      <c r="U12" s="6">
        <v>10.144</v>
      </c>
      <c r="V12" s="6">
        <v>5.36</v>
      </c>
      <c r="W12" s="6">
        <v>10.119999999999999</v>
      </c>
      <c r="X12" s="6">
        <v>5.48</v>
      </c>
      <c r="Y12" s="6">
        <v>8.16</v>
      </c>
      <c r="Z12" s="6">
        <v>4.1280000000000001</v>
      </c>
      <c r="AA12" s="6">
        <v>10.176</v>
      </c>
      <c r="AB12" s="6">
        <v>4.8319999999999999</v>
      </c>
      <c r="AC12" s="6">
        <v>6.12</v>
      </c>
      <c r="AD12" s="6">
        <v>7.2880000000000003</v>
      </c>
      <c r="AE12" s="6">
        <v>9.0640000000000001</v>
      </c>
      <c r="AF12" s="6">
        <v>4.4880000000000004</v>
      </c>
      <c r="AG12" s="6">
        <v>6.3040000000000003</v>
      </c>
      <c r="AH12" s="6">
        <v>7.5919999999999996</v>
      </c>
      <c r="AI12" s="6">
        <v>9.9039999999999999</v>
      </c>
      <c r="AK12" s="5">
        <f t="shared" si="0"/>
        <v>5.9863225806451617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>
      <c r="B13" s="3">
        <v>4</v>
      </c>
      <c r="C13" s="3" t="s">
        <v>2</v>
      </c>
      <c r="D13" s="3">
        <v>1</v>
      </c>
      <c r="E13" s="6">
        <v>2.04</v>
      </c>
      <c r="F13" s="6">
        <v>6.4560000000000004</v>
      </c>
      <c r="G13" s="6" t="s">
        <v>8</v>
      </c>
      <c r="H13" s="6" t="s">
        <v>8</v>
      </c>
      <c r="I13" s="6" t="s">
        <v>8</v>
      </c>
      <c r="J13" s="6" t="s">
        <v>8</v>
      </c>
      <c r="K13" s="6" t="s">
        <v>8</v>
      </c>
      <c r="L13" s="6" t="s">
        <v>8</v>
      </c>
      <c r="M13" s="6">
        <v>7.1440000000000001</v>
      </c>
      <c r="N13" s="6" t="s">
        <v>8</v>
      </c>
      <c r="O13" s="6" t="s">
        <v>8</v>
      </c>
      <c r="P13" s="6" t="s">
        <v>8</v>
      </c>
      <c r="Q13" s="6">
        <v>6.008</v>
      </c>
      <c r="R13" s="6" t="s">
        <v>8</v>
      </c>
      <c r="S13" s="6" t="s">
        <v>8</v>
      </c>
      <c r="T13" s="6" t="s">
        <v>8</v>
      </c>
      <c r="U13" s="6">
        <v>6.7359999999999998</v>
      </c>
      <c r="V13" s="6" t="s">
        <v>8</v>
      </c>
      <c r="W13" s="6" t="s">
        <v>8</v>
      </c>
      <c r="X13" s="6" t="s">
        <v>8</v>
      </c>
      <c r="Y13" s="6" t="s">
        <v>8</v>
      </c>
      <c r="Z13" s="6" t="s">
        <v>8</v>
      </c>
      <c r="AA13" s="6">
        <v>5</v>
      </c>
      <c r="AB13" s="6" t="s">
        <v>8</v>
      </c>
      <c r="AC13" s="6" t="s">
        <v>8</v>
      </c>
      <c r="AD13" s="6" t="s">
        <v>8</v>
      </c>
      <c r="AE13" s="6">
        <v>6.72</v>
      </c>
      <c r="AF13" s="6" t="s">
        <v>8</v>
      </c>
      <c r="AG13" s="6" t="s">
        <v>8</v>
      </c>
      <c r="AH13" s="6" t="s">
        <v>8</v>
      </c>
      <c r="AI13" s="6">
        <v>4.6319999999999997</v>
      </c>
      <c r="AK13" s="5">
        <f t="shared" si="0"/>
        <v>5.5919999999999996</v>
      </c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>
      <c r="B14" s="3">
        <v>4</v>
      </c>
      <c r="C14" s="3" t="s">
        <v>2</v>
      </c>
      <c r="D14" s="3">
        <v>2</v>
      </c>
      <c r="E14" s="6">
        <v>1.744</v>
      </c>
      <c r="F14" s="6">
        <v>4.5759999999999996</v>
      </c>
      <c r="G14" s="6" t="s">
        <v>8</v>
      </c>
      <c r="H14" s="6" t="s">
        <v>8</v>
      </c>
      <c r="I14" s="6" t="s">
        <v>8</v>
      </c>
      <c r="J14" s="6" t="s">
        <v>8</v>
      </c>
      <c r="K14" s="6" t="s">
        <v>8</v>
      </c>
      <c r="L14" s="6" t="s">
        <v>8</v>
      </c>
      <c r="M14" s="6">
        <v>4.2640000000000002</v>
      </c>
      <c r="N14" s="6" t="s">
        <v>8</v>
      </c>
      <c r="O14" s="6" t="s">
        <v>8</v>
      </c>
      <c r="P14" s="6" t="s">
        <v>8</v>
      </c>
      <c r="Q14" s="6">
        <v>6.0960000000000001</v>
      </c>
      <c r="R14" s="6" t="s">
        <v>8</v>
      </c>
      <c r="S14" s="6" t="s">
        <v>8</v>
      </c>
      <c r="T14" s="6" t="s">
        <v>8</v>
      </c>
      <c r="U14" s="6">
        <v>5.4480000000000004</v>
      </c>
      <c r="V14" s="6" t="s">
        <v>8</v>
      </c>
      <c r="W14" s="6" t="s">
        <v>8</v>
      </c>
      <c r="X14" s="6" t="s">
        <v>8</v>
      </c>
      <c r="Y14" s="6" t="s">
        <v>8</v>
      </c>
      <c r="Z14" s="6" t="s">
        <v>8</v>
      </c>
      <c r="AA14" s="6">
        <v>4.9039999999999999</v>
      </c>
      <c r="AB14" s="6" t="s">
        <v>8</v>
      </c>
      <c r="AC14" s="6" t="s">
        <v>8</v>
      </c>
      <c r="AD14" s="6" t="s">
        <v>8</v>
      </c>
      <c r="AE14" s="6">
        <v>6.3120000000000003</v>
      </c>
      <c r="AF14" s="6" t="s">
        <v>8</v>
      </c>
      <c r="AG14" s="6" t="s">
        <v>8</v>
      </c>
      <c r="AH14" s="6" t="s">
        <v>8</v>
      </c>
      <c r="AI14" s="6">
        <v>5.24</v>
      </c>
      <c r="AK14" s="5">
        <f t="shared" si="0"/>
        <v>4.8230000000000004</v>
      </c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>
      <c r="B15" s="3">
        <v>4</v>
      </c>
      <c r="C15" s="3" t="s">
        <v>2</v>
      </c>
      <c r="D15" s="3">
        <v>3</v>
      </c>
      <c r="E15" s="6">
        <v>1.792</v>
      </c>
      <c r="F15" s="6">
        <v>2.3919999999999999</v>
      </c>
      <c r="G15" s="6" t="s">
        <v>8</v>
      </c>
      <c r="H15" s="6" t="s">
        <v>8</v>
      </c>
      <c r="I15" s="6" t="s">
        <v>8</v>
      </c>
      <c r="J15" s="6" t="s">
        <v>8</v>
      </c>
      <c r="K15" s="6" t="s">
        <v>8</v>
      </c>
      <c r="L15" s="6" t="s">
        <v>8</v>
      </c>
      <c r="M15" s="6">
        <v>2.64</v>
      </c>
      <c r="N15" s="6" t="s">
        <v>8</v>
      </c>
      <c r="O15" s="6" t="s">
        <v>8</v>
      </c>
      <c r="P15" s="6" t="s">
        <v>8</v>
      </c>
      <c r="Q15" s="6">
        <v>3.544</v>
      </c>
      <c r="R15" s="6" t="s">
        <v>8</v>
      </c>
      <c r="S15" s="6" t="s">
        <v>8</v>
      </c>
      <c r="T15" s="6" t="s">
        <v>8</v>
      </c>
      <c r="U15" s="6">
        <v>5.056</v>
      </c>
      <c r="V15" s="6" t="s">
        <v>8</v>
      </c>
      <c r="W15" s="6" t="s">
        <v>8</v>
      </c>
      <c r="X15" s="6" t="s">
        <v>8</v>
      </c>
      <c r="Y15" s="6" t="s">
        <v>8</v>
      </c>
      <c r="Z15" s="6" t="s">
        <v>8</v>
      </c>
      <c r="AA15" s="6">
        <v>4.2320000000000002</v>
      </c>
      <c r="AB15" s="6" t="s">
        <v>8</v>
      </c>
      <c r="AC15" s="6" t="s">
        <v>8</v>
      </c>
      <c r="AD15" s="6" t="s">
        <v>8</v>
      </c>
      <c r="AE15" s="6">
        <v>4.88</v>
      </c>
      <c r="AF15" s="6" t="s">
        <v>8</v>
      </c>
      <c r="AG15" s="6" t="s">
        <v>8</v>
      </c>
      <c r="AH15" s="6" t="s">
        <v>8</v>
      </c>
      <c r="AI15" s="6">
        <v>6.3760000000000003</v>
      </c>
      <c r="AK15" s="5">
        <f t="shared" si="0"/>
        <v>3.8639999999999999</v>
      </c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>
      <c r="B16" s="3">
        <v>5</v>
      </c>
      <c r="C16" s="3" t="s">
        <v>2</v>
      </c>
      <c r="D16" s="3">
        <v>1</v>
      </c>
      <c r="E16" s="6">
        <v>3.4159999999999999</v>
      </c>
      <c r="F16" s="6">
        <v>6.944</v>
      </c>
      <c r="G16" s="6">
        <v>7.7919999999999998</v>
      </c>
      <c r="H16" s="6" t="s">
        <v>8</v>
      </c>
      <c r="I16" s="6" t="s">
        <v>8</v>
      </c>
      <c r="J16" s="6" t="s">
        <v>8</v>
      </c>
      <c r="K16" s="6">
        <v>7.5279999999999996</v>
      </c>
      <c r="L16" s="6">
        <v>6.08</v>
      </c>
      <c r="M16" s="6">
        <v>5.2320000000000002</v>
      </c>
      <c r="N16" s="6" t="s">
        <v>8</v>
      </c>
      <c r="O16" s="6">
        <v>4.6079999999999997</v>
      </c>
      <c r="P16" s="6" t="s">
        <v>8</v>
      </c>
      <c r="Q16" s="6">
        <v>5.2160000000000002</v>
      </c>
      <c r="R16" s="6" t="s">
        <v>8</v>
      </c>
      <c r="S16" s="6" t="s">
        <v>8</v>
      </c>
      <c r="T16" s="6" t="s">
        <v>8</v>
      </c>
      <c r="U16" s="6">
        <v>3.992</v>
      </c>
      <c r="V16" s="6" t="s">
        <v>8</v>
      </c>
      <c r="W16" s="6" t="s">
        <v>8</v>
      </c>
      <c r="X16" s="6" t="s">
        <v>8</v>
      </c>
      <c r="Y16" s="6" t="s">
        <v>8</v>
      </c>
      <c r="Z16" s="6" t="s">
        <v>8</v>
      </c>
      <c r="AA16" s="6">
        <v>2.2160000000000002</v>
      </c>
      <c r="AB16" s="6" t="s">
        <v>8</v>
      </c>
      <c r="AC16" s="6" t="s">
        <v>8</v>
      </c>
      <c r="AD16" s="6" t="s">
        <v>8</v>
      </c>
      <c r="AE16" s="6">
        <v>3.5760000000000001</v>
      </c>
      <c r="AF16" s="6" t="s">
        <v>8</v>
      </c>
      <c r="AG16" s="6" t="s">
        <v>8</v>
      </c>
      <c r="AH16" s="6" t="s">
        <v>8</v>
      </c>
      <c r="AI16" s="6">
        <v>1.952</v>
      </c>
      <c r="AK16" s="5">
        <f t="shared" si="0"/>
        <v>4.8793333333333324</v>
      </c>
      <c r="AL16" s="5"/>
    </row>
    <row r="17" spans="1:38">
      <c r="B17" s="3">
        <v>5</v>
      </c>
      <c r="C17" s="3" t="s">
        <v>2</v>
      </c>
      <c r="D17" s="3">
        <v>2</v>
      </c>
      <c r="E17" s="6">
        <v>3.64</v>
      </c>
      <c r="F17" s="6">
        <v>2.7440000000000002</v>
      </c>
      <c r="G17" s="6">
        <v>3.3359999999999999</v>
      </c>
      <c r="H17" s="6" t="s">
        <v>8</v>
      </c>
      <c r="I17" s="6" t="s">
        <v>8</v>
      </c>
      <c r="J17" s="6" t="s">
        <v>8</v>
      </c>
      <c r="K17" s="6">
        <v>3.1680000000000001</v>
      </c>
      <c r="L17" s="6">
        <v>2.5920000000000001</v>
      </c>
      <c r="M17" s="6">
        <v>2.52</v>
      </c>
      <c r="N17" s="6" t="s">
        <v>8</v>
      </c>
      <c r="O17" s="6">
        <v>4.016</v>
      </c>
      <c r="P17" s="6" t="s">
        <v>8</v>
      </c>
      <c r="Q17" s="6">
        <v>3.456</v>
      </c>
      <c r="R17" s="6" t="s">
        <v>8</v>
      </c>
      <c r="S17" s="6" t="s">
        <v>8</v>
      </c>
      <c r="T17" s="6" t="s">
        <v>8</v>
      </c>
      <c r="U17" s="6">
        <v>5.8319999999999999</v>
      </c>
      <c r="V17" s="6" t="s">
        <v>8</v>
      </c>
      <c r="W17" s="6" t="s">
        <v>8</v>
      </c>
      <c r="X17" s="6" t="s">
        <v>8</v>
      </c>
      <c r="Y17" s="6" t="s">
        <v>8</v>
      </c>
      <c r="Z17" s="6" t="s">
        <v>8</v>
      </c>
      <c r="AA17" s="6">
        <v>2.048</v>
      </c>
      <c r="AB17" s="6" t="s">
        <v>8</v>
      </c>
      <c r="AC17" s="6" t="s">
        <v>8</v>
      </c>
      <c r="AD17" s="6" t="s">
        <v>8</v>
      </c>
      <c r="AE17" s="6">
        <v>3.6720000000000002</v>
      </c>
      <c r="AF17" s="6" t="s">
        <v>8</v>
      </c>
      <c r="AG17" s="6" t="s">
        <v>8</v>
      </c>
      <c r="AH17" s="6" t="s">
        <v>8</v>
      </c>
      <c r="AI17" s="6">
        <v>2.2719999999999998</v>
      </c>
      <c r="AK17" s="5">
        <f t="shared" si="0"/>
        <v>3.2746666666666666</v>
      </c>
    </row>
    <row r="18" spans="1:38">
      <c r="B18" s="3">
        <v>5</v>
      </c>
      <c r="C18" s="3" t="s">
        <v>2</v>
      </c>
      <c r="D18" s="3">
        <v>3</v>
      </c>
      <c r="E18" s="6">
        <v>1.72</v>
      </c>
      <c r="F18" s="6">
        <v>2.2959999999999998</v>
      </c>
      <c r="G18" s="6">
        <v>2.3359999999999999</v>
      </c>
      <c r="H18" s="6" t="s">
        <v>8</v>
      </c>
      <c r="I18" s="6" t="s">
        <v>8</v>
      </c>
      <c r="J18" s="6" t="s">
        <v>8</v>
      </c>
      <c r="K18" s="6">
        <v>2.2959999999999998</v>
      </c>
      <c r="L18" s="6">
        <v>2.68</v>
      </c>
      <c r="M18" s="6">
        <v>1.8879999999999999</v>
      </c>
      <c r="N18" s="6" t="s">
        <v>8</v>
      </c>
      <c r="O18" s="6">
        <v>2.1360000000000001</v>
      </c>
      <c r="P18" s="6" t="s">
        <v>8</v>
      </c>
      <c r="Q18" s="6">
        <v>2.7679999999999998</v>
      </c>
      <c r="R18" s="6" t="s">
        <v>8</v>
      </c>
      <c r="S18" s="6" t="s">
        <v>8</v>
      </c>
      <c r="T18" s="6" t="s">
        <v>8</v>
      </c>
      <c r="U18" s="6">
        <v>3.7120000000000002</v>
      </c>
      <c r="V18" s="6" t="s">
        <v>8</v>
      </c>
      <c r="W18" s="6" t="s">
        <v>8</v>
      </c>
      <c r="X18" s="6" t="s">
        <v>8</v>
      </c>
      <c r="Y18" s="6" t="s">
        <v>8</v>
      </c>
      <c r="Z18" s="6" t="s">
        <v>8</v>
      </c>
      <c r="AA18" s="6">
        <v>1.968</v>
      </c>
      <c r="AB18" s="6" t="s">
        <v>8</v>
      </c>
      <c r="AC18" s="6" t="s">
        <v>8</v>
      </c>
      <c r="AD18" s="6" t="s">
        <v>8</v>
      </c>
      <c r="AE18" s="6">
        <v>2.944</v>
      </c>
      <c r="AF18" s="6" t="s">
        <v>8</v>
      </c>
      <c r="AG18" s="6" t="s">
        <v>8</v>
      </c>
      <c r="AH18" s="6" t="s">
        <v>8</v>
      </c>
      <c r="AI18" s="6">
        <v>2.0960000000000001</v>
      </c>
      <c r="AK18" s="5">
        <f t="shared" si="0"/>
        <v>2.4033333333333333</v>
      </c>
    </row>
    <row r="20" spans="1:38">
      <c r="B20" s="3" t="s">
        <v>20</v>
      </c>
    </row>
    <row r="21" spans="1:38">
      <c r="B21" s="3" t="s">
        <v>28</v>
      </c>
    </row>
    <row r="23" spans="1:38" ht="15">
      <c r="A23" s="2" t="s">
        <v>29</v>
      </c>
    </row>
    <row r="24" spans="1:38" ht="15">
      <c r="A24" s="2"/>
      <c r="E24" s="15" t="s">
        <v>9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1:38">
      <c r="B25" s="4" t="s">
        <v>5</v>
      </c>
      <c r="C25" s="4" t="s">
        <v>0</v>
      </c>
      <c r="D25" s="4" t="s">
        <v>30</v>
      </c>
      <c r="E25" s="10">
        <v>0</v>
      </c>
      <c r="F25" s="10">
        <v>1</v>
      </c>
      <c r="G25" s="10">
        <v>1.01</v>
      </c>
      <c r="H25" s="10">
        <v>1.0106944444444399</v>
      </c>
      <c r="I25" s="10">
        <v>1.0134722222222201</v>
      </c>
      <c r="J25" s="10">
        <v>1.01694444444444</v>
      </c>
      <c r="K25" s="10">
        <v>1.0308333333333299</v>
      </c>
      <c r="L25" s="10">
        <v>1.26</v>
      </c>
      <c r="M25" s="10">
        <v>2</v>
      </c>
      <c r="N25" s="10">
        <v>2.0099999999999998</v>
      </c>
      <c r="O25" s="10">
        <v>2.1349999999999998</v>
      </c>
      <c r="P25" s="10">
        <v>2.2599999999999998</v>
      </c>
      <c r="Q25" s="10">
        <v>3</v>
      </c>
      <c r="R25" s="10">
        <v>3.01</v>
      </c>
      <c r="S25" s="10">
        <v>3.3016666666666699</v>
      </c>
      <c r="T25" s="10">
        <v>3.3224999999999998</v>
      </c>
      <c r="U25" s="10">
        <v>4</v>
      </c>
      <c r="V25" s="10">
        <v>4.01</v>
      </c>
      <c r="W25" s="10">
        <v>6</v>
      </c>
      <c r="X25" s="10">
        <v>6.01</v>
      </c>
      <c r="Y25" s="10">
        <v>6.3016666666666703</v>
      </c>
      <c r="Z25" s="10">
        <v>6.3224999999999998</v>
      </c>
      <c r="AA25" s="10">
        <v>7</v>
      </c>
      <c r="AB25" s="10">
        <v>7.01</v>
      </c>
      <c r="AC25" s="10">
        <v>7.1558333333333302</v>
      </c>
      <c r="AD25" s="10">
        <v>7.3016666666666703</v>
      </c>
      <c r="AE25" s="10">
        <v>8</v>
      </c>
      <c r="AF25" s="10">
        <v>8.01</v>
      </c>
      <c r="AG25" s="10">
        <v>8.26</v>
      </c>
      <c r="AH25" s="10">
        <v>9.3000000000000007</v>
      </c>
      <c r="AI25" s="10">
        <v>10</v>
      </c>
      <c r="AK25" s="3" t="s">
        <v>59</v>
      </c>
    </row>
    <row r="26" spans="1:38">
      <c r="B26" s="3">
        <v>1</v>
      </c>
      <c r="C26" s="3" t="s">
        <v>3</v>
      </c>
      <c r="D26" s="3">
        <v>1</v>
      </c>
      <c r="E26" s="5">
        <v>1.232</v>
      </c>
      <c r="F26" s="5">
        <v>3.5680000000000001</v>
      </c>
      <c r="G26" s="5" t="s">
        <v>8</v>
      </c>
      <c r="H26" s="5" t="s">
        <v>8</v>
      </c>
      <c r="I26" s="5" t="s">
        <v>8</v>
      </c>
      <c r="J26" s="5" t="s">
        <v>8</v>
      </c>
      <c r="K26" s="5" t="s">
        <v>8</v>
      </c>
      <c r="L26" s="5" t="s">
        <v>8</v>
      </c>
      <c r="M26" s="5">
        <v>4.0880000000000001</v>
      </c>
      <c r="N26" s="5" t="s">
        <v>8</v>
      </c>
      <c r="O26" s="5" t="s">
        <v>8</v>
      </c>
      <c r="P26" s="5" t="s">
        <v>8</v>
      </c>
      <c r="Q26" s="5">
        <v>5.048</v>
      </c>
      <c r="R26" s="5" t="s">
        <v>8</v>
      </c>
      <c r="S26" s="5" t="s">
        <v>8</v>
      </c>
      <c r="T26" s="5" t="s">
        <v>8</v>
      </c>
      <c r="U26" s="5" t="s">
        <v>8</v>
      </c>
      <c r="V26" s="5" t="s">
        <v>8</v>
      </c>
      <c r="W26" s="5" t="s">
        <v>8</v>
      </c>
      <c r="X26" s="5" t="s">
        <v>8</v>
      </c>
      <c r="Y26" s="5" t="s">
        <v>8</v>
      </c>
      <c r="Z26" s="5" t="s">
        <v>8</v>
      </c>
      <c r="AA26" s="5">
        <v>7.4640000000000004</v>
      </c>
      <c r="AB26" s="5" t="s">
        <v>8</v>
      </c>
      <c r="AC26" s="5" t="s">
        <v>8</v>
      </c>
      <c r="AD26" s="5" t="s">
        <v>8</v>
      </c>
      <c r="AE26" s="5" t="s">
        <v>8</v>
      </c>
      <c r="AF26" s="5" t="s">
        <v>8</v>
      </c>
      <c r="AG26" s="5" t="s">
        <v>8</v>
      </c>
      <c r="AH26" s="5" t="s">
        <v>8</v>
      </c>
      <c r="AI26" s="5">
        <v>8.4</v>
      </c>
      <c r="AK26" s="5">
        <f>AVERAGE(E26:AI26)</f>
        <v>4.9666666666666659</v>
      </c>
      <c r="AL26" s="5"/>
    </row>
    <row r="27" spans="1:38">
      <c r="B27" s="3">
        <v>1</v>
      </c>
      <c r="C27" s="3" t="s">
        <v>3</v>
      </c>
      <c r="D27" s="3">
        <v>2</v>
      </c>
      <c r="E27" s="5">
        <v>0.85599999999999998</v>
      </c>
      <c r="F27" s="5">
        <v>4.6639999999999997</v>
      </c>
      <c r="G27" s="5" t="s">
        <v>8</v>
      </c>
      <c r="H27" s="5" t="s">
        <v>8</v>
      </c>
      <c r="I27" s="5" t="s">
        <v>8</v>
      </c>
      <c r="J27" s="5" t="s">
        <v>8</v>
      </c>
      <c r="K27" s="5" t="s">
        <v>8</v>
      </c>
      <c r="L27" s="5" t="s">
        <v>8</v>
      </c>
      <c r="M27" s="5">
        <v>6.056</v>
      </c>
      <c r="N27" s="5" t="s">
        <v>8</v>
      </c>
      <c r="O27" s="5" t="s">
        <v>8</v>
      </c>
      <c r="P27" s="5" t="s">
        <v>8</v>
      </c>
      <c r="Q27" s="5">
        <v>8.5039999999999996</v>
      </c>
      <c r="R27" s="5" t="s">
        <v>8</v>
      </c>
      <c r="S27" s="5" t="s">
        <v>8</v>
      </c>
      <c r="T27" s="5" t="s">
        <v>8</v>
      </c>
      <c r="U27" s="5" t="s">
        <v>8</v>
      </c>
      <c r="V27" s="5" t="s">
        <v>8</v>
      </c>
      <c r="W27" s="5" t="s">
        <v>8</v>
      </c>
      <c r="X27" s="5" t="s">
        <v>8</v>
      </c>
      <c r="Y27" s="5" t="s">
        <v>8</v>
      </c>
      <c r="Z27" s="5" t="s">
        <v>8</v>
      </c>
      <c r="AA27" s="5">
        <v>12.848000000000001</v>
      </c>
      <c r="AB27" s="5" t="s">
        <v>8</v>
      </c>
      <c r="AC27" s="5" t="s">
        <v>8</v>
      </c>
      <c r="AD27" s="5" t="s">
        <v>8</v>
      </c>
      <c r="AE27" s="5" t="s">
        <v>8</v>
      </c>
      <c r="AF27" s="5" t="s">
        <v>8</v>
      </c>
      <c r="AG27" s="5" t="s">
        <v>8</v>
      </c>
      <c r="AH27" s="5" t="s">
        <v>8</v>
      </c>
      <c r="AI27" s="5">
        <v>12.231999999999999</v>
      </c>
      <c r="AK27" s="5">
        <f t="shared" ref="AK27:AK40" si="1">AVERAGE(E27:AI27)</f>
        <v>7.5266666666666664</v>
      </c>
    </row>
    <row r="28" spans="1:38">
      <c r="B28" s="3">
        <v>1</v>
      </c>
      <c r="C28" s="3" t="s">
        <v>3</v>
      </c>
      <c r="D28" s="3">
        <v>3</v>
      </c>
      <c r="E28" s="5">
        <v>0.73599999999999999</v>
      </c>
      <c r="F28" s="5">
        <v>4.8559999999999999</v>
      </c>
      <c r="G28" s="5" t="s">
        <v>8</v>
      </c>
      <c r="H28" s="5" t="s">
        <v>8</v>
      </c>
      <c r="I28" s="5" t="s">
        <v>8</v>
      </c>
      <c r="J28" s="5" t="s">
        <v>8</v>
      </c>
      <c r="K28" s="5" t="s">
        <v>8</v>
      </c>
      <c r="L28" s="5" t="s">
        <v>8</v>
      </c>
      <c r="M28" s="5">
        <v>6.6719999999999997</v>
      </c>
      <c r="N28" s="5" t="s">
        <v>8</v>
      </c>
      <c r="O28" s="5" t="s">
        <v>8</v>
      </c>
      <c r="P28" s="5" t="s">
        <v>8</v>
      </c>
      <c r="Q28" s="5">
        <v>8.5280000000000005</v>
      </c>
      <c r="R28" s="5" t="s">
        <v>8</v>
      </c>
      <c r="S28" s="5" t="s">
        <v>8</v>
      </c>
      <c r="T28" s="5" t="s">
        <v>8</v>
      </c>
      <c r="U28" s="5" t="s">
        <v>8</v>
      </c>
      <c r="V28" s="5" t="s">
        <v>8</v>
      </c>
      <c r="W28" s="5" t="s">
        <v>8</v>
      </c>
      <c r="X28" s="5" t="s">
        <v>8</v>
      </c>
      <c r="Y28" s="5" t="s">
        <v>8</v>
      </c>
      <c r="Z28" s="5" t="s">
        <v>8</v>
      </c>
      <c r="AA28" s="5">
        <v>11.28</v>
      </c>
      <c r="AB28" s="5" t="s">
        <v>8</v>
      </c>
      <c r="AC28" s="5" t="s">
        <v>8</v>
      </c>
      <c r="AD28" s="5" t="s">
        <v>8</v>
      </c>
      <c r="AE28" s="5" t="s">
        <v>8</v>
      </c>
      <c r="AF28" s="5" t="s">
        <v>8</v>
      </c>
      <c r="AG28" s="5" t="s">
        <v>8</v>
      </c>
      <c r="AH28" s="5" t="s">
        <v>8</v>
      </c>
      <c r="AI28" s="5">
        <v>11.087999999999999</v>
      </c>
      <c r="AK28" s="5">
        <f t="shared" si="1"/>
        <v>7.1933333333333342</v>
      </c>
    </row>
    <row r="29" spans="1:38">
      <c r="B29" s="3">
        <v>2</v>
      </c>
      <c r="C29" s="3" t="s">
        <v>3</v>
      </c>
      <c r="D29" s="3">
        <v>1</v>
      </c>
      <c r="E29" s="5">
        <v>0.85599999999999998</v>
      </c>
      <c r="F29" s="5">
        <v>2.3199999999999998</v>
      </c>
      <c r="G29" s="5">
        <v>2.3839999999999999</v>
      </c>
      <c r="H29" s="5">
        <v>1.008</v>
      </c>
      <c r="I29" s="5">
        <v>1.048</v>
      </c>
      <c r="J29" s="5">
        <v>0.93600000000000005</v>
      </c>
      <c r="K29" s="5">
        <v>0.95199999999999996</v>
      </c>
      <c r="L29" s="5">
        <v>1.4079999999999999</v>
      </c>
      <c r="M29" s="5">
        <v>2.1280000000000001</v>
      </c>
      <c r="N29" s="5" t="s">
        <v>8</v>
      </c>
      <c r="O29" s="5" t="s">
        <v>8</v>
      </c>
      <c r="P29" s="5" t="s">
        <v>8</v>
      </c>
      <c r="Q29" s="5">
        <v>3.024</v>
      </c>
      <c r="R29" s="5">
        <v>1.08</v>
      </c>
      <c r="S29" s="5">
        <v>1.704</v>
      </c>
      <c r="T29" s="5">
        <v>0.89600000000000002</v>
      </c>
      <c r="U29" s="5" t="s">
        <v>8</v>
      </c>
      <c r="V29" s="5" t="s">
        <v>8</v>
      </c>
      <c r="W29" s="5">
        <v>3.3359999999999999</v>
      </c>
      <c r="X29" s="5">
        <v>1.92</v>
      </c>
      <c r="Y29" s="5">
        <v>1.8320000000000001</v>
      </c>
      <c r="Z29" s="5">
        <v>1.04</v>
      </c>
      <c r="AA29" s="5">
        <v>2.2719999999999998</v>
      </c>
      <c r="AB29" s="5" t="s">
        <v>8</v>
      </c>
      <c r="AC29" s="5" t="s">
        <v>8</v>
      </c>
      <c r="AD29" s="5" t="s">
        <v>8</v>
      </c>
      <c r="AE29" s="5">
        <v>2.1760000000000002</v>
      </c>
      <c r="AF29" s="5">
        <v>1.3759999999999999</v>
      </c>
      <c r="AG29" s="5">
        <v>1.3680000000000001</v>
      </c>
      <c r="AH29" s="5">
        <v>2.1280000000000001</v>
      </c>
      <c r="AI29" s="5">
        <v>2.7759999999999998</v>
      </c>
      <c r="AK29" s="5">
        <f t="shared" si="1"/>
        <v>1.7377391304347827</v>
      </c>
      <c r="AL29" s="5"/>
    </row>
    <row r="30" spans="1:38">
      <c r="B30" s="3">
        <v>2</v>
      </c>
      <c r="C30" s="3" t="s">
        <v>3</v>
      </c>
      <c r="D30" s="3">
        <v>2</v>
      </c>
      <c r="E30" s="5">
        <v>0.68799999999999994</v>
      </c>
      <c r="F30" s="5">
        <v>1.3360000000000001</v>
      </c>
      <c r="G30" s="5">
        <v>1.272</v>
      </c>
      <c r="H30" s="5">
        <v>0.72799999999999998</v>
      </c>
      <c r="I30" s="5">
        <v>0.63200000000000001</v>
      </c>
      <c r="J30" s="5">
        <v>0.56799999999999995</v>
      </c>
      <c r="K30" s="5">
        <v>0.57599999999999996</v>
      </c>
      <c r="L30" s="5">
        <v>0.96</v>
      </c>
      <c r="M30" s="5">
        <v>1.8480000000000001</v>
      </c>
      <c r="N30" s="5" t="s">
        <v>8</v>
      </c>
      <c r="O30" s="5" t="s">
        <v>8</v>
      </c>
      <c r="P30" s="5" t="s">
        <v>8</v>
      </c>
      <c r="Q30" s="5">
        <v>2.512</v>
      </c>
      <c r="R30" s="5">
        <v>0.77600000000000002</v>
      </c>
      <c r="S30" s="5">
        <v>1.4159999999999999</v>
      </c>
      <c r="T30" s="5">
        <v>0.57599999999999996</v>
      </c>
      <c r="U30" s="5" t="s">
        <v>8</v>
      </c>
      <c r="V30" s="5" t="s">
        <v>8</v>
      </c>
      <c r="W30" s="5">
        <v>2.6640000000000001</v>
      </c>
      <c r="X30" s="5">
        <v>1.36</v>
      </c>
      <c r="Y30" s="5">
        <v>1.28</v>
      </c>
      <c r="Z30" s="5">
        <v>0.79200000000000004</v>
      </c>
      <c r="AA30" s="5">
        <v>1.6</v>
      </c>
      <c r="AB30" s="5" t="s">
        <v>8</v>
      </c>
      <c r="AC30" s="5" t="s">
        <v>8</v>
      </c>
      <c r="AD30" s="5" t="s">
        <v>8</v>
      </c>
      <c r="AE30" s="5">
        <v>2.2879999999999998</v>
      </c>
      <c r="AF30" s="5">
        <v>1.3759999999999999</v>
      </c>
      <c r="AG30" s="5">
        <v>1.5840000000000001</v>
      </c>
      <c r="AH30" s="5">
        <v>2.12</v>
      </c>
      <c r="AI30" s="5">
        <v>2.6160000000000001</v>
      </c>
      <c r="AK30" s="5">
        <f t="shared" si="1"/>
        <v>1.372521739130435</v>
      </c>
    </row>
    <row r="31" spans="1:38">
      <c r="B31" s="3">
        <v>2</v>
      </c>
      <c r="C31" s="3" t="s">
        <v>3</v>
      </c>
      <c r="D31" s="3">
        <v>3</v>
      </c>
      <c r="E31" s="5">
        <v>0.88800000000000001</v>
      </c>
      <c r="F31" s="5">
        <v>1.288</v>
      </c>
      <c r="G31" s="5">
        <v>1.224</v>
      </c>
      <c r="H31" s="5">
        <v>0.84799999999999998</v>
      </c>
      <c r="I31" s="5">
        <v>0.84</v>
      </c>
      <c r="J31" s="5">
        <v>0.76800000000000002</v>
      </c>
      <c r="K31" s="5">
        <v>0.82399999999999995</v>
      </c>
      <c r="L31" s="5">
        <v>1.208</v>
      </c>
      <c r="M31" s="5">
        <v>1.72</v>
      </c>
      <c r="N31" s="5" t="s">
        <v>8</v>
      </c>
      <c r="O31" s="5" t="s">
        <v>8</v>
      </c>
      <c r="P31" s="5" t="s">
        <v>8</v>
      </c>
      <c r="Q31" s="5">
        <v>1.92</v>
      </c>
      <c r="R31" s="5">
        <v>0.72</v>
      </c>
      <c r="S31" s="5">
        <v>1.448</v>
      </c>
      <c r="T31" s="5">
        <v>0.36</v>
      </c>
      <c r="U31" s="5" t="s">
        <v>8</v>
      </c>
      <c r="V31" s="5" t="s">
        <v>8</v>
      </c>
      <c r="W31" s="5">
        <v>2.464</v>
      </c>
      <c r="X31" s="5">
        <v>1.0720000000000001</v>
      </c>
      <c r="Y31" s="5">
        <v>1.0720000000000001</v>
      </c>
      <c r="Z31" s="5">
        <v>0.63200000000000001</v>
      </c>
      <c r="AA31" s="5">
        <v>1.304</v>
      </c>
      <c r="AB31" s="5" t="s">
        <v>8</v>
      </c>
      <c r="AC31" s="5" t="s">
        <v>8</v>
      </c>
      <c r="AD31" s="5" t="s">
        <v>8</v>
      </c>
      <c r="AE31" s="5">
        <v>2.1280000000000001</v>
      </c>
      <c r="AF31" s="5">
        <v>1.0880000000000001</v>
      </c>
      <c r="AG31" s="5">
        <v>1.3680000000000001</v>
      </c>
      <c r="AH31" s="5">
        <v>2.36</v>
      </c>
      <c r="AI31" s="5">
        <v>2.4239999999999999</v>
      </c>
      <c r="AK31" s="5">
        <f t="shared" si="1"/>
        <v>1.3029565217391303</v>
      </c>
    </row>
    <row r="32" spans="1:38">
      <c r="B32" s="3">
        <v>3</v>
      </c>
      <c r="C32" s="3" t="s">
        <v>3</v>
      </c>
      <c r="D32" s="3">
        <v>1</v>
      </c>
      <c r="E32" s="5">
        <v>1.44</v>
      </c>
      <c r="F32" s="5">
        <v>2.7519999999999998</v>
      </c>
      <c r="G32" s="5">
        <v>2.536</v>
      </c>
      <c r="H32" s="5">
        <v>1.1599999999999999</v>
      </c>
      <c r="I32" s="5">
        <v>1.2</v>
      </c>
      <c r="J32" s="5">
        <v>1.1839999999999999</v>
      </c>
      <c r="K32" s="5">
        <v>1.296</v>
      </c>
      <c r="L32" s="5">
        <v>2.0640000000000001</v>
      </c>
      <c r="M32" s="5">
        <v>3.12</v>
      </c>
      <c r="N32" s="5">
        <v>1.2</v>
      </c>
      <c r="O32" s="5">
        <v>1.768</v>
      </c>
      <c r="P32" s="5">
        <v>1.52</v>
      </c>
      <c r="Q32" s="5">
        <v>2.6880000000000002</v>
      </c>
      <c r="R32" s="5">
        <v>0.98399999999999999</v>
      </c>
      <c r="S32" s="5">
        <v>2.1040000000000001</v>
      </c>
      <c r="T32" s="5">
        <v>0.82399999999999995</v>
      </c>
      <c r="U32" s="5">
        <v>2.4159999999999999</v>
      </c>
      <c r="V32" s="5">
        <v>1.6080000000000001</v>
      </c>
      <c r="W32" s="5">
        <v>2.8959999999999999</v>
      </c>
      <c r="X32" s="5">
        <v>1.9359999999999999</v>
      </c>
      <c r="Y32" s="5">
        <v>2.2480000000000002</v>
      </c>
      <c r="Z32" s="5">
        <v>1.1359999999999999</v>
      </c>
      <c r="AA32" s="5">
        <v>3.04</v>
      </c>
      <c r="AB32" s="5">
        <v>1.3839999999999999</v>
      </c>
      <c r="AC32" s="5">
        <v>2.1520000000000001</v>
      </c>
      <c r="AD32" s="5">
        <v>2.2879999999999998</v>
      </c>
      <c r="AE32" s="5">
        <v>2.4319999999999999</v>
      </c>
      <c r="AF32" s="5">
        <v>1.3440000000000001</v>
      </c>
      <c r="AG32" s="5">
        <v>1.8</v>
      </c>
      <c r="AH32" s="5">
        <v>1.84</v>
      </c>
      <c r="AI32" s="5">
        <v>2.6</v>
      </c>
      <c r="AK32" s="5">
        <f t="shared" si="1"/>
        <v>1.9019354838709677</v>
      </c>
      <c r="AL32" s="5"/>
    </row>
    <row r="33" spans="1:38">
      <c r="B33" s="3">
        <v>3</v>
      </c>
      <c r="C33" s="3" t="s">
        <v>3</v>
      </c>
      <c r="D33" s="3">
        <v>2</v>
      </c>
      <c r="E33" s="5">
        <v>1.1359999999999999</v>
      </c>
      <c r="F33" s="5">
        <v>1.752</v>
      </c>
      <c r="G33" s="5">
        <v>1.5840000000000001</v>
      </c>
      <c r="H33" s="5">
        <v>1.4079999999999999</v>
      </c>
      <c r="I33" s="5">
        <v>0.76800000000000002</v>
      </c>
      <c r="J33" s="5">
        <v>0.73599999999999999</v>
      </c>
      <c r="K33" s="5">
        <v>0.752</v>
      </c>
      <c r="L33" s="5">
        <v>1.216</v>
      </c>
      <c r="M33" s="5">
        <v>1.76</v>
      </c>
      <c r="N33" s="5">
        <v>0.8</v>
      </c>
      <c r="O33" s="5">
        <v>1.1919999999999999</v>
      </c>
      <c r="P33" s="5">
        <v>1.0960000000000001</v>
      </c>
      <c r="Q33" s="5">
        <v>1.36</v>
      </c>
      <c r="R33" s="5">
        <v>0.70399999999999996</v>
      </c>
      <c r="S33" s="5">
        <v>1.68</v>
      </c>
      <c r="T33" s="5">
        <v>0.71199999999999997</v>
      </c>
      <c r="U33" s="5">
        <v>2.7040000000000002</v>
      </c>
      <c r="V33" s="5">
        <v>1.752</v>
      </c>
      <c r="W33" s="5">
        <v>3.1920000000000002</v>
      </c>
      <c r="X33" s="5">
        <v>2.008</v>
      </c>
      <c r="Y33" s="5">
        <v>2.2480000000000002</v>
      </c>
      <c r="Z33" s="5">
        <v>1.08</v>
      </c>
      <c r="AA33" s="5">
        <v>3.1360000000000001</v>
      </c>
      <c r="AB33" s="5">
        <v>1.472</v>
      </c>
      <c r="AC33" s="5">
        <v>1.8959999999999999</v>
      </c>
      <c r="AD33" s="5">
        <v>2.2480000000000002</v>
      </c>
      <c r="AE33" s="5">
        <v>2.7839999999999998</v>
      </c>
      <c r="AF33" s="5">
        <v>1.3680000000000001</v>
      </c>
      <c r="AG33" s="5">
        <v>1.56</v>
      </c>
      <c r="AH33" s="5">
        <v>1.8720000000000001</v>
      </c>
      <c r="AI33" s="5">
        <v>2.8559999999999999</v>
      </c>
      <c r="AK33" s="5">
        <f t="shared" si="1"/>
        <v>1.6397419354838711</v>
      </c>
      <c r="AL33" s="6"/>
    </row>
    <row r="34" spans="1:38">
      <c r="B34" s="3">
        <v>3</v>
      </c>
      <c r="C34" s="3" t="s">
        <v>3</v>
      </c>
      <c r="D34" s="3">
        <v>3</v>
      </c>
      <c r="E34" s="5">
        <v>0.94399999999999995</v>
      </c>
      <c r="F34" s="5">
        <v>1.3839999999999999</v>
      </c>
      <c r="G34" s="5">
        <v>1.4</v>
      </c>
      <c r="H34" s="5">
        <v>1.1279999999999999</v>
      </c>
      <c r="I34" s="5">
        <v>0.72799999999999998</v>
      </c>
      <c r="J34" s="5">
        <v>0.78400000000000003</v>
      </c>
      <c r="K34" s="5">
        <v>0.8</v>
      </c>
      <c r="L34" s="5">
        <v>1.1359999999999999</v>
      </c>
      <c r="M34" s="5">
        <v>1.712</v>
      </c>
      <c r="N34" s="5">
        <v>0.92800000000000005</v>
      </c>
      <c r="O34" s="5">
        <v>1.24</v>
      </c>
      <c r="P34" s="5">
        <v>1.1120000000000001</v>
      </c>
      <c r="Q34" s="5">
        <v>1.456</v>
      </c>
      <c r="R34" s="5">
        <v>0.73599999999999999</v>
      </c>
      <c r="S34" s="5">
        <v>1.88</v>
      </c>
      <c r="T34" s="5">
        <v>1.08</v>
      </c>
      <c r="U34" s="5">
        <v>2.7280000000000002</v>
      </c>
      <c r="V34" s="5">
        <v>1.952</v>
      </c>
      <c r="W34" s="5">
        <v>3.448</v>
      </c>
      <c r="X34" s="5">
        <v>2.3919999999999999</v>
      </c>
      <c r="Y34" s="5">
        <v>2.472</v>
      </c>
      <c r="Z34" s="5">
        <v>1.44</v>
      </c>
      <c r="AA34" s="5">
        <v>3.464</v>
      </c>
      <c r="AB34" s="5">
        <v>1.728</v>
      </c>
      <c r="AC34" s="5">
        <v>2.2080000000000002</v>
      </c>
      <c r="AD34" s="5">
        <v>2.56</v>
      </c>
      <c r="AE34" s="5">
        <v>3.0880000000000001</v>
      </c>
      <c r="AF34" s="5">
        <v>1.784</v>
      </c>
      <c r="AG34" s="5">
        <v>1.8720000000000001</v>
      </c>
      <c r="AH34" s="5">
        <v>1.96</v>
      </c>
      <c r="AI34" s="5">
        <v>3.2080000000000002</v>
      </c>
      <c r="AK34" s="5">
        <f t="shared" si="1"/>
        <v>1.7661935483870967</v>
      </c>
      <c r="AL34" s="6"/>
    </row>
    <row r="35" spans="1:38">
      <c r="B35" s="3">
        <v>4</v>
      </c>
      <c r="C35" s="3" t="s">
        <v>3</v>
      </c>
      <c r="D35" s="3">
        <v>1</v>
      </c>
      <c r="E35" s="5">
        <v>0.71199999999999997</v>
      </c>
      <c r="F35" s="5">
        <v>1.6639999999999999</v>
      </c>
      <c r="G35" s="5" t="s">
        <v>8</v>
      </c>
      <c r="H35" s="5" t="s">
        <v>8</v>
      </c>
      <c r="I35" s="5" t="s">
        <v>8</v>
      </c>
      <c r="J35" s="5" t="s">
        <v>8</v>
      </c>
      <c r="K35" s="5" t="s">
        <v>8</v>
      </c>
      <c r="L35" s="5" t="s">
        <v>8</v>
      </c>
      <c r="M35" s="5">
        <v>2.0720000000000001</v>
      </c>
      <c r="N35" s="5" t="s">
        <v>8</v>
      </c>
      <c r="O35" s="5" t="s">
        <v>8</v>
      </c>
      <c r="P35" s="5" t="s">
        <v>8</v>
      </c>
      <c r="Q35" s="5">
        <v>1.6879999999999999</v>
      </c>
      <c r="R35" s="5" t="s">
        <v>8</v>
      </c>
      <c r="S35" s="5" t="s">
        <v>8</v>
      </c>
      <c r="T35" s="5" t="s">
        <v>8</v>
      </c>
      <c r="U35" s="5">
        <v>1.8640000000000001</v>
      </c>
      <c r="V35" s="5" t="s">
        <v>8</v>
      </c>
      <c r="W35" s="5" t="s">
        <v>8</v>
      </c>
      <c r="X35" s="5" t="s">
        <v>8</v>
      </c>
      <c r="Y35" s="5" t="s">
        <v>8</v>
      </c>
      <c r="Z35" s="5" t="s">
        <v>8</v>
      </c>
      <c r="AA35" s="5">
        <v>1.4239999999999999</v>
      </c>
      <c r="AB35" s="5" t="s">
        <v>8</v>
      </c>
      <c r="AC35" s="5" t="s">
        <v>8</v>
      </c>
      <c r="AD35" s="5" t="s">
        <v>8</v>
      </c>
      <c r="AE35" s="5">
        <v>2.016</v>
      </c>
      <c r="AF35" s="5" t="s">
        <v>8</v>
      </c>
      <c r="AG35" s="5" t="s">
        <v>8</v>
      </c>
      <c r="AH35" s="5" t="s">
        <v>8</v>
      </c>
      <c r="AI35" s="5">
        <v>1.496</v>
      </c>
      <c r="AK35" s="5">
        <f t="shared" si="1"/>
        <v>1.617</v>
      </c>
      <c r="AL35" s="5"/>
    </row>
    <row r="36" spans="1:38">
      <c r="B36" s="3">
        <v>4</v>
      </c>
      <c r="C36" s="3" t="s">
        <v>3</v>
      </c>
      <c r="D36" s="3">
        <v>2</v>
      </c>
      <c r="E36" s="5">
        <v>0.56000000000000005</v>
      </c>
      <c r="F36" s="5">
        <v>0.92800000000000005</v>
      </c>
      <c r="G36" s="5" t="s">
        <v>8</v>
      </c>
      <c r="H36" s="5" t="s">
        <v>8</v>
      </c>
      <c r="I36" s="5" t="s">
        <v>8</v>
      </c>
      <c r="J36" s="5" t="s">
        <v>8</v>
      </c>
      <c r="K36" s="5" t="s">
        <v>8</v>
      </c>
      <c r="L36" s="5" t="s">
        <v>8</v>
      </c>
      <c r="M36" s="5">
        <v>1.032</v>
      </c>
      <c r="N36" s="5" t="s">
        <v>8</v>
      </c>
      <c r="O36" s="5" t="s">
        <v>8</v>
      </c>
      <c r="P36" s="5" t="s">
        <v>8</v>
      </c>
      <c r="Q36" s="5">
        <v>1.2</v>
      </c>
      <c r="R36" s="5" t="s">
        <v>8</v>
      </c>
      <c r="S36" s="5" t="s">
        <v>8</v>
      </c>
      <c r="T36" s="5" t="s">
        <v>8</v>
      </c>
      <c r="U36" s="5">
        <v>1.456</v>
      </c>
      <c r="V36" s="5" t="s">
        <v>8</v>
      </c>
      <c r="W36" s="5" t="s">
        <v>8</v>
      </c>
      <c r="X36" s="5" t="s">
        <v>8</v>
      </c>
      <c r="Y36" s="5" t="s">
        <v>8</v>
      </c>
      <c r="Z36" s="5" t="s">
        <v>8</v>
      </c>
      <c r="AA36" s="5">
        <v>1.32</v>
      </c>
      <c r="AB36" s="5" t="s">
        <v>8</v>
      </c>
      <c r="AC36" s="5" t="s">
        <v>8</v>
      </c>
      <c r="AD36" s="5" t="s">
        <v>8</v>
      </c>
      <c r="AE36" s="5">
        <v>1.8720000000000001</v>
      </c>
      <c r="AF36" s="5" t="s">
        <v>8</v>
      </c>
      <c r="AG36" s="5" t="s">
        <v>8</v>
      </c>
      <c r="AH36" s="5" t="s">
        <v>8</v>
      </c>
      <c r="AI36" s="5">
        <v>1.56</v>
      </c>
      <c r="AK36" s="5">
        <f t="shared" si="1"/>
        <v>1.2410000000000001</v>
      </c>
      <c r="AL36" s="6"/>
    </row>
    <row r="37" spans="1:38">
      <c r="B37" s="3">
        <v>4</v>
      </c>
      <c r="C37" s="3" t="s">
        <v>3</v>
      </c>
      <c r="D37" s="3">
        <v>3</v>
      </c>
      <c r="E37" s="5">
        <v>0.79200000000000004</v>
      </c>
      <c r="F37" s="5">
        <v>0.872</v>
      </c>
      <c r="G37" s="5" t="s">
        <v>8</v>
      </c>
      <c r="H37" s="5" t="s">
        <v>8</v>
      </c>
      <c r="I37" s="5" t="s">
        <v>8</v>
      </c>
      <c r="J37" s="5" t="s">
        <v>8</v>
      </c>
      <c r="K37" s="5" t="s">
        <v>8</v>
      </c>
      <c r="L37" s="5" t="s">
        <v>8</v>
      </c>
      <c r="M37" s="5">
        <v>0.872</v>
      </c>
      <c r="N37" s="5" t="s">
        <v>8</v>
      </c>
      <c r="O37" s="5" t="s">
        <v>8</v>
      </c>
      <c r="P37" s="5" t="s">
        <v>8</v>
      </c>
      <c r="Q37" s="5">
        <v>0.54400000000000004</v>
      </c>
      <c r="R37" s="5" t="s">
        <v>8</v>
      </c>
      <c r="S37" s="5" t="s">
        <v>8</v>
      </c>
      <c r="T37" s="5" t="s">
        <v>8</v>
      </c>
      <c r="U37" s="5">
        <v>1.1919999999999999</v>
      </c>
      <c r="V37" s="5" t="s">
        <v>8</v>
      </c>
      <c r="W37" s="5" t="s">
        <v>8</v>
      </c>
      <c r="X37" s="5" t="s">
        <v>8</v>
      </c>
      <c r="Y37" s="5" t="s">
        <v>8</v>
      </c>
      <c r="Z37" s="5" t="s">
        <v>8</v>
      </c>
      <c r="AA37" s="5">
        <v>1.08</v>
      </c>
      <c r="AB37" s="5" t="s">
        <v>8</v>
      </c>
      <c r="AC37" s="5" t="s">
        <v>8</v>
      </c>
      <c r="AD37" s="5" t="s">
        <v>8</v>
      </c>
      <c r="AE37" s="5">
        <v>1.3440000000000001</v>
      </c>
      <c r="AF37" s="5" t="s">
        <v>8</v>
      </c>
      <c r="AG37" s="5" t="s">
        <v>8</v>
      </c>
      <c r="AH37" s="5" t="s">
        <v>8</v>
      </c>
      <c r="AI37" s="5">
        <v>1.9279999999999999</v>
      </c>
      <c r="AK37" s="5">
        <f t="shared" si="1"/>
        <v>1.0780000000000001</v>
      </c>
      <c r="AL37" s="6"/>
    </row>
    <row r="38" spans="1:38">
      <c r="B38" s="3">
        <v>5</v>
      </c>
      <c r="C38" s="3" t="s">
        <v>3</v>
      </c>
      <c r="D38" s="3">
        <v>1</v>
      </c>
      <c r="E38" s="5">
        <v>1.1279999999999999</v>
      </c>
      <c r="F38" s="5">
        <v>1.9039999999999999</v>
      </c>
      <c r="G38" s="5">
        <v>2.1040000000000001</v>
      </c>
      <c r="H38" s="5" t="s">
        <v>8</v>
      </c>
      <c r="I38" s="5" t="s">
        <v>8</v>
      </c>
      <c r="J38" s="5" t="s">
        <v>8</v>
      </c>
      <c r="K38" s="5">
        <v>2.1120000000000001</v>
      </c>
      <c r="L38" s="5">
        <v>1.76</v>
      </c>
      <c r="M38" s="5">
        <v>1.64</v>
      </c>
      <c r="N38" s="5" t="s">
        <v>8</v>
      </c>
      <c r="O38" s="5">
        <v>1.3520000000000001</v>
      </c>
      <c r="P38" s="5" t="s">
        <v>8</v>
      </c>
      <c r="Q38" s="5">
        <v>1.4079999999999999</v>
      </c>
      <c r="R38" s="5" t="s">
        <v>8</v>
      </c>
      <c r="S38" s="5" t="s">
        <v>8</v>
      </c>
      <c r="T38" s="5" t="s">
        <v>8</v>
      </c>
      <c r="U38" s="5">
        <v>1.264</v>
      </c>
      <c r="V38" s="5" t="s">
        <v>8</v>
      </c>
      <c r="W38" s="5" t="s">
        <v>8</v>
      </c>
      <c r="X38" s="5" t="s">
        <v>8</v>
      </c>
      <c r="Y38" s="5" t="s">
        <v>8</v>
      </c>
      <c r="Z38" s="5" t="s">
        <v>8</v>
      </c>
      <c r="AA38" s="5">
        <v>0.72799999999999998</v>
      </c>
      <c r="AB38" s="5" t="s">
        <v>8</v>
      </c>
      <c r="AC38" s="5" t="s">
        <v>8</v>
      </c>
      <c r="AD38" s="5" t="s">
        <v>8</v>
      </c>
      <c r="AE38" s="5">
        <v>1.1439999999999999</v>
      </c>
      <c r="AF38" s="5" t="s">
        <v>8</v>
      </c>
      <c r="AG38" s="5" t="s">
        <v>8</v>
      </c>
      <c r="AH38" s="5" t="s">
        <v>8</v>
      </c>
      <c r="AI38" s="5">
        <v>0.63200000000000001</v>
      </c>
      <c r="AK38" s="5">
        <f t="shared" si="1"/>
        <v>1.4313333333333336</v>
      </c>
      <c r="AL38" s="5"/>
    </row>
    <row r="39" spans="1:38">
      <c r="B39" s="3">
        <v>5</v>
      </c>
      <c r="C39" s="3" t="s">
        <v>3</v>
      </c>
      <c r="D39" s="3">
        <v>2</v>
      </c>
      <c r="E39" s="5">
        <v>0.98399999999999999</v>
      </c>
      <c r="F39" s="5">
        <v>0.68799999999999994</v>
      </c>
      <c r="G39" s="5">
        <v>0.89600000000000002</v>
      </c>
      <c r="H39" s="5" t="s">
        <v>8</v>
      </c>
      <c r="I39" s="5" t="s">
        <v>8</v>
      </c>
      <c r="J39" s="5" t="s">
        <v>8</v>
      </c>
      <c r="K39" s="5">
        <v>0.82399999999999995</v>
      </c>
      <c r="L39" s="5">
        <v>0.752</v>
      </c>
      <c r="M39" s="5">
        <v>0.63200000000000001</v>
      </c>
      <c r="N39" s="5" t="s">
        <v>8</v>
      </c>
      <c r="O39" s="5">
        <v>1.008</v>
      </c>
      <c r="P39" s="5" t="s">
        <v>8</v>
      </c>
      <c r="Q39" s="5">
        <v>0.52</v>
      </c>
      <c r="R39" s="5" t="s">
        <v>8</v>
      </c>
      <c r="S39" s="5" t="s">
        <v>8</v>
      </c>
      <c r="T39" s="5" t="s">
        <v>8</v>
      </c>
      <c r="U39" s="5">
        <v>1.5760000000000001</v>
      </c>
      <c r="V39" s="5" t="s">
        <v>8</v>
      </c>
      <c r="W39" s="5" t="s">
        <v>8</v>
      </c>
      <c r="X39" s="5" t="s">
        <v>8</v>
      </c>
      <c r="Y39" s="5" t="s">
        <v>8</v>
      </c>
      <c r="Z39" s="5" t="s">
        <v>8</v>
      </c>
      <c r="AA39" s="5">
        <v>0.52</v>
      </c>
      <c r="AB39" s="5" t="s">
        <v>8</v>
      </c>
      <c r="AC39" s="5" t="s">
        <v>8</v>
      </c>
      <c r="AD39" s="5" t="s">
        <v>8</v>
      </c>
      <c r="AE39" s="5">
        <v>1.0720000000000001</v>
      </c>
      <c r="AF39" s="5" t="s">
        <v>8</v>
      </c>
      <c r="AG39" s="5" t="s">
        <v>8</v>
      </c>
      <c r="AH39" s="5" t="s">
        <v>8</v>
      </c>
      <c r="AI39" s="5">
        <v>0.63200000000000001</v>
      </c>
      <c r="AK39" s="5">
        <f t="shared" si="1"/>
        <v>0.84200000000000008</v>
      </c>
    </row>
    <row r="40" spans="1:38">
      <c r="B40" s="3">
        <v>5</v>
      </c>
      <c r="C40" s="3" t="s">
        <v>3</v>
      </c>
      <c r="D40" s="3">
        <v>3</v>
      </c>
      <c r="E40" s="5">
        <v>0.56000000000000005</v>
      </c>
      <c r="F40" s="5">
        <v>0.59199999999999997</v>
      </c>
      <c r="G40" s="5">
        <v>0.64</v>
      </c>
      <c r="H40" s="5" t="s">
        <v>8</v>
      </c>
      <c r="I40" s="5" t="s">
        <v>8</v>
      </c>
      <c r="J40" s="5" t="s">
        <v>8</v>
      </c>
      <c r="K40" s="5">
        <v>0.60799999999999998</v>
      </c>
      <c r="L40" s="5">
        <v>0.63200000000000001</v>
      </c>
      <c r="M40" s="5">
        <v>0.432</v>
      </c>
      <c r="N40" s="5" t="s">
        <v>8</v>
      </c>
      <c r="O40" s="5">
        <v>0.52</v>
      </c>
      <c r="P40" s="5" t="s">
        <v>8</v>
      </c>
      <c r="Q40" s="5">
        <v>0.2</v>
      </c>
      <c r="R40" s="5" t="s">
        <v>8</v>
      </c>
      <c r="S40" s="5" t="s">
        <v>8</v>
      </c>
      <c r="T40" s="5" t="s">
        <v>8</v>
      </c>
      <c r="U40" s="5">
        <v>0.88800000000000001</v>
      </c>
      <c r="V40" s="5" t="s">
        <v>8</v>
      </c>
      <c r="W40" s="5" t="s">
        <v>8</v>
      </c>
      <c r="X40" s="5" t="s">
        <v>8</v>
      </c>
      <c r="Y40" s="5" t="s">
        <v>8</v>
      </c>
      <c r="Z40" s="5" t="s">
        <v>8</v>
      </c>
      <c r="AA40" s="5">
        <v>0.48</v>
      </c>
      <c r="AB40" s="5" t="s">
        <v>8</v>
      </c>
      <c r="AC40" s="5" t="s">
        <v>8</v>
      </c>
      <c r="AD40" s="5" t="s">
        <v>8</v>
      </c>
      <c r="AE40" s="5">
        <v>0.8</v>
      </c>
      <c r="AF40" s="5" t="s">
        <v>8</v>
      </c>
      <c r="AG40" s="5" t="s">
        <v>8</v>
      </c>
      <c r="AH40" s="5" t="s">
        <v>8</v>
      </c>
      <c r="AI40" s="5">
        <v>0.56000000000000005</v>
      </c>
      <c r="AK40" s="5">
        <f t="shared" si="1"/>
        <v>0.57599999999999996</v>
      </c>
    </row>
    <row r="42" spans="1:38">
      <c r="B42" s="3" t="s">
        <v>20</v>
      </c>
    </row>
    <row r="43" spans="1:38">
      <c r="B43" s="3" t="s">
        <v>31</v>
      </c>
    </row>
    <row r="45" spans="1:38" ht="15">
      <c r="A45" s="2" t="s">
        <v>32</v>
      </c>
    </row>
    <row r="46" spans="1:38" ht="15">
      <c r="A46" s="2"/>
      <c r="E46" s="15" t="s">
        <v>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8">
      <c r="B47" s="4" t="s">
        <v>5</v>
      </c>
      <c r="C47" s="4" t="s">
        <v>0</v>
      </c>
      <c r="D47" s="4" t="s">
        <v>30</v>
      </c>
      <c r="E47" s="10">
        <v>0</v>
      </c>
      <c r="F47" s="10">
        <v>1</v>
      </c>
      <c r="G47" s="10">
        <v>1.01</v>
      </c>
      <c r="H47" s="10">
        <v>1.0106944444444399</v>
      </c>
      <c r="I47" s="10">
        <v>1.0134722222222201</v>
      </c>
      <c r="J47" s="10">
        <v>1.01694444444444</v>
      </c>
      <c r="K47" s="10">
        <v>1.0308333333333299</v>
      </c>
      <c r="L47" s="10">
        <v>1.26</v>
      </c>
      <c r="M47" s="10">
        <v>2</v>
      </c>
      <c r="N47" s="10">
        <v>2.0099999999999998</v>
      </c>
      <c r="O47" s="10">
        <v>2.1349999999999998</v>
      </c>
      <c r="P47" s="10">
        <v>2.2599999999999998</v>
      </c>
      <c r="Q47" s="10">
        <v>3</v>
      </c>
      <c r="R47" s="10">
        <v>3.01</v>
      </c>
      <c r="S47" s="10">
        <v>3.3016666666666699</v>
      </c>
      <c r="T47" s="10">
        <v>3.3224999999999998</v>
      </c>
      <c r="U47" s="10">
        <v>4</v>
      </c>
      <c r="V47" s="10">
        <v>4.01</v>
      </c>
      <c r="W47" s="10">
        <v>6</v>
      </c>
      <c r="X47" s="10">
        <v>6.01</v>
      </c>
      <c r="Y47" s="10">
        <v>6.3016666666666703</v>
      </c>
      <c r="Z47" s="10">
        <v>6.3224999999999998</v>
      </c>
      <c r="AA47" s="10">
        <v>7</v>
      </c>
      <c r="AB47" s="10">
        <v>7.01</v>
      </c>
      <c r="AC47" s="10">
        <v>7.1558333333333302</v>
      </c>
      <c r="AD47" s="10">
        <v>7.3016666666666703</v>
      </c>
      <c r="AE47" s="10">
        <v>8</v>
      </c>
      <c r="AF47" s="10">
        <v>8.01</v>
      </c>
      <c r="AG47" s="10">
        <v>8.26</v>
      </c>
      <c r="AH47" s="10">
        <v>9.3000000000000007</v>
      </c>
      <c r="AI47" s="10">
        <v>10</v>
      </c>
      <c r="AK47" s="3" t="s">
        <v>59</v>
      </c>
    </row>
    <row r="48" spans="1:38">
      <c r="B48" s="3">
        <v>1</v>
      </c>
      <c r="C48" s="3" t="s">
        <v>4</v>
      </c>
      <c r="D48" s="3">
        <v>1</v>
      </c>
      <c r="E48" s="11">
        <v>0.13500000000000001</v>
      </c>
      <c r="F48" s="11">
        <v>6.4000000000000001E-2</v>
      </c>
      <c r="G48" s="11" t="s">
        <v>8</v>
      </c>
      <c r="H48" s="11" t="s">
        <v>8</v>
      </c>
      <c r="I48" s="11" t="s">
        <v>8</v>
      </c>
      <c r="J48" s="11" t="s">
        <v>8</v>
      </c>
      <c r="K48" s="11" t="s">
        <v>8</v>
      </c>
      <c r="L48" s="11" t="s">
        <v>8</v>
      </c>
      <c r="M48" s="11">
        <v>0.28000000000000003</v>
      </c>
      <c r="N48" s="11" t="s">
        <v>8</v>
      </c>
      <c r="O48" s="11" t="s">
        <v>8</v>
      </c>
      <c r="P48" s="11" t="s">
        <v>8</v>
      </c>
      <c r="Q48" s="11">
        <v>0.504</v>
      </c>
      <c r="R48" s="11" t="s">
        <v>8</v>
      </c>
      <c r="S48" s="11" t="s">
        <v>8</v>
      </c>
      <c r="T48" s="11" t="s">
        <v>8</v>
      </c>
      <c r="U48" s="11" t="s">
        <v>8</v>
      </c>
      <c r="V48" s="11" t="s">
        <v>8</v>
      </c>
      <c r="W48" s="11" t="s">
        <v>8</v>
      </c>
      <c r="X48" s="11" t="s">
        <v>8</v>
      </c>
      <c r="Y48" s="11" t="s">
        <v>8</v>
      </c>
      <c r="Z48" s="11" t="s">
        <v>8</v>
      </c>
      <c r="AA48" s="11">
        <v>2.548</v>
      </c>
      <c r="AB48" s="11" t="s">
        <v>8</v>
      </c>
      <c r="AC48" s="11" t="s">
        <v>8</v>
      </c>
      <c r="AD48" s="11" t="s">
        <v>8</v>
      </c>
      <c r="AE48" s="11" t="s">
        <v>8</v>
      </c>
      <c r="AF48" s="11" t="s">
        <v>8</v>
      </c>
      <c r="AG48" s="11" t="s">
        <v>8</v>
      </c>
      <c r="AH48" s="11" t="s">
        <v>8</v>
      </c>
      <c r="AI48" s="11">
        <v>2.2799999999999998</v>
      </c>
      <c r="AK48" s="5">
        <f>AVERAGE(E48:AI48)</f>
        <v>0.96850000000000003</v>
      </c>
      <c r="AL48" s="5"/>
    </row>
    <row r="49" spans="2:38">
      <c r="B49" s="3">
        <v>1</v>
      </c>
      <c r="C49" s="3" t="s">
        <v>4</v>
      </c>
      <c r="D49" s="3">
        <v>2</v>
      </c>
      <c r="E49" s="11">
        <v>0.14000000000000001</v>
      </c>
      <c r="F49" s="11">
        <v>0.188</v>
      </c>
      <c r="G49" s="11" t="s">
        <v>8</v>
      </c>
      <c r="H49" s="11" t="s">
        <v>8</v>
      </c>
      <c r="I49" s="11" t="s">
        <v>8</v>
      </c>
      <c r="J49" s="11" t="s">
        <v>8</v>
      </c>
      <c r="K49" s="11" t="s">
        <v>8</v>
      </c>
      <c r="L49" s="11" t="s">
        <v>8</v>
      </c>
      <c r="M49" s="11">
        <v>0.90800000000000003</v>
      </c>
      <c r="N49" s="11" t="s">
        <v>8</v>
      </c>
      <c r="O49" s="11" t="s">
        <v>8</v>
      </c>
      <c r="P49" s="11" t="s">
        <v>8</v>
      </c>
      <c r="Q49" s="11">
        <v>2.08</v>
      </c>
      <c r="R49" s="11" t="s">
        <v>8</v>
      </c>
      <c r="S49" s="11" t="s">
        <v>8</v>
      </c>
      <c r="T49" s="11" t="s">
        <v>8</v>
      </c>
      <c r="U49" s="11" t="s">
        <v>8</v>
      </c>
      <c r="V49" s="11" t="s">
        <v>8</v>
      </c>
      <c r="W49" s="11" t="s">
        <v>8</v>
      </c>
      <c r="X49" s="11" t="s">
        <v>8</v>
      </c>
      <c r="Y49" s="11" t="s">
        <v>8</v>
      </c>
      <c r="Z49" s="11" t="s">
        <v>8</v>
      </c>
      <c r="AA49" s="11">
        <v>7.2560000000000002</v>
      </c>
      <c r="AB49" s="11" t="s">
        <v>8</v>
      </c>
      <c r="AC49" s="11" t="s">
        <v>8</v>
      </c>
      <c r="AD49" s="11" t="s">
        <v>8</v>
      </c>
      <c r="AE49" s="11" t="s">
        <v>8</v>
      </c>
      <c r="AF49" s="11" t="s">
        <v>8</v>
      </c>
      <c r="AG49" s="11" t="s">
        <v>8</v>
      </c>
      <c r="AH49" s="11" t="s">
        <v>8</v>
      </c>
      <c r="AI49" s="11">
        <v>6.4880000000000004</v>
      </c>
      <c r="AK49" s="5">
        <f t="shared" ref="AK49:AK61" si="2">AVERAGE(E49:AI49)</f>
        <v>2.8433333333333333</v>
      </c>
    </row>
    <row r="50" spans="2:38">
      <c r="B50" s="3">
        <v>1</v>
      </c>
      <c r="C50" s="3" t="s">
        <v>4</v>
      </c>
      <c r="D50" s="3">
        <v>3</v>
      </c>
      <c r="E50" s="11">
        <v>0.14000000000000001</v>
      </c>
      <c r="F50" s="11">
        <v>0.188</v>
      </c>
      <c r="G50" s="11" t="s">
        <v>8</v>
      </c>
      <c r="H50" s="11" t="s">
        <v>8</v>
      </c>
      <c r="I50" s="11" t="s">
        <v>8</v>
      </c>
      <c r="J50" s="11" t="s">
        <v>8</v>
      </c>
      <c r="K50" s="11" t="s">
        <v>8</v>
      </c>
      <c r="L50" s="11" t="s">
        <v>8</v>
      </c>
      <c r="M50" s="11">
        <v>1.3560000000000001</v>
      </c>
      <c r="N50" s="11" t="s">
        <v>8</v>
      </c>
      <c r="O50" s="11" t="s">
        <v>8</v>
      </c>
      <c r="P50" s="11" t="s">
        <v>8</v>
      </c>
      <c r="Q50" s="11">
        <v>2.2799999999999998</v>
      </c>
      <c r="R50" s="11" t="s">
        <v>8</v>
      </c>
      <c r="S50" s="11" t="s">
        <v>8</v>
      </c>
      <c r="T50" s="11" t="s">
        <v>8</v>
      </c>
      <c r="U50" s="11" t="s">
        <v>8</v>
      </c>
      <c r="V50" s="11" t="s">
        <v>8</v>
      </c>
      <c r="W50" s="11" t="s">
        <v>8</v>
      </c>
      <c r="X50" s="11" t="s">
        <v>8</v>
      </c>
      <c r="Y50" s="11" t="s">
        <v>8</v>
      </c>
      <c r="Z50" s="11" t="s">
        <v>8</v>
      </c>
      <c r="AA50" s="11">
        <v>5.7320000000000002</v>
      </c>
      <c r="AB50" s="11" t="s">
        <v>8</v>
      </c>
      <c r="AC50" s="11" t="s">
        <v>8</v>
      </c>
      <c r="AD50" s="11" t="s">
        <v>8</v>
      </c>
      <c r="AE50" s="11" t="s">
        <v>8</v>
      </c>
      <c r="AF50" s="11" t="s">
        <v>8</v>
      </c>
      <c r="AG50" s="11" t="s">
        <v>8</v>
      </c>
      <c r="AH50" s="11" t="s">
        <v>8</v>
      </c>
      <c r="AI50" s="11">
        <v>5.7839999999999998</v>
      </c>
      <c r="AK50" s="5">
        <f t="shared" si="2"/>
        <v>2.58</v>
      </c>
    </row>
    <row r="51" spans="2:38">
      <c r="B51" s="3">
        <v>2</v>
      </c>
      <c r="C51" s="3" t="s">
        <v>4</v>
      </c>
      <c r="D51" s="3">
        <v>1</v>
      </c>
      <c r="E51" s="11">
        <v>0.125</v>
      </c>
      <c r="F51" s="11" t="s">
        <v>60</v>
      </c>
      <c r="G51" s="11" t="s">
        <v>60</v>
      </c>
      <c r="H51" s="11" t="s">
        <v>60</v>
      </c>
      <c r="I51" s="11" t="s">
        <v>60</v>
      </c>
      <c r="J51" s="11" t="s">
        <v>60</v>
      </c>
      <c r="K51" s="11" t="s">
        <v>60</v>
      </c>
      <c r="L51" s="11" t="s">
        <v>60</v>
      </c>
      <c r="M51" s="11" t="s">
        <v>60</v>
      </c>
      <c r="N51" s="11" t="s">
        <v>8</v>
      </c>
      <c r="O51" s="11" t="s">
        <v>8</v>
      </c>
      <c r="P51" s="11" t="s">
        <v>8</v>
      </c>
      <c r="Q51" s="11" t="s">
        <v>60</v>
      </c>
      <c r="R51" s="11" t="s">
        <v>60</v>
      </c>
      <c r="S51" s="11" t="s">
        <v>60</v>
      </c>
      <c r="T51" s="11">
        <v>0.17199999999999999</v>
      </c>
      <c r="U51" s="11" t="s">
        <v>8</v>
      </c>
      <c r="V51" s="11" t="s">
        <v>8</v>
      </c>
      <c r="W51" s="11">
        <v>0.51600000000000001</v>
      </c>
      <c r="X51" s="11">
        <v>0.46400000000000002</v>
      </c>
      <c r="Y51" s="11">
        <v>0.24</v>
      </c>
      <c r="Z51" s="11">
        <v>0.28799999999999998</v>
      </c>
      <c r="AA51" s="11" t="s">
        <v>60</v>
      </c>
      <c r="AB51" s="11" t="s">
        <v>8</v>
      </c>
      <c r="AC51" s="11" t="s">
        <v>8</v>
      </c>
      <c r="AD51" s="11" t="s">
        <v>8</v>
      </c>
      <c r="AE51" s="11">
        <v>0.128</v>
      </c>
      <c r="AF51" s="11">
        <v>0.13600000000000001</v>
      </c>
      <c r="AG51" s="11">
        <v>0.18</v>
      </c>
      <c r="AH51" s="11">
        <v>0.13600000000000001</v>
      </c>
      <c r="AI51" s="11">
        <v>2.64</v>
      </c>
      <c r="AK51" s="5">
        <f t="shared" si="2"/>
        <v>0.45681818181818185</v>
      </c>
      <c r="AL51" s="5"/>
    </row>
    <row r="52" spans="2:38">
      <c r="B52" s="3">
        <v>2</v>
      </c>
      <c r="C52" s="3" t="s">
        <v>4</v>
      </c>
      <c r="D52" s="3">
        <v>2</v>
      </c>
      <c r="E52" s="11">
        <v>0.14499999999999999</v>
      </c>
      <c r="F52" s="11" t="s">
        <v>60</v>
      </c>
      <c r="G52" s="11" t="s">
        <v>60</v>
      </c>
      <c r="H52" s="11" t="s">
        <v>60</v>
      </c>
      <c r="I52" s="11" t="s">
        <v>60</v>
      </c>
      <c r="J52" s="11" t="s">
        <v>60</v>
      </c>
      <c r="K52" s="11" t="s">
        <v>60</v>
      </c>
      <c r="L52" s="11" t="s">
        <v>60</v>
      </c>
      <c r="M52" s="11" t="s">
        <v>60</v>
      </c>
      <c r="N52" s="11" t="s">
        <v>8</v>
      </c>
      <c r="O52" s="11" t="s">
        <v>8</v>
      </c>
      <c r="P52" s="11" t="s">
        <v>8</v>
      </c>
      <c r="Q52" s="11" t="s">
        <v>60</v>
      </c>
      <c r="R52" s="11" t="s">
        <v>60</v>
      </c>
      <c r="S52" s="11" t="s">
        <v>60</v>
      </c>
      <c r="T52" s="11">
        <v>0.156</v>
      </c>
      <c r="U52" s="11" t="s">
        <v>8</v>
      </c>
      <c r="V52" s="11" t="s">
        <v>8</v>
      </c>
      <c r="W52" s="11">
        <v>0.44400000000000001</v>
      </c>
      <c r="X52" s="11">
        <v>0.34799999999999998</v>
      </c>
      <c r="Y52" s="11">
        <v>0.13200000000000001</v>
      </c>
      <c r="Z52" s="11" t="s">
        <v>60</v>
      </c>
      <c r="AA52" s="11" t="s">
        <v>60</v>
      </c>
      <c r="AB52" s="11" t="s">
        <v>8</v>
      </c>
      <c r="AC52" s="11" t="s">
        <v>8</v>
      </c>
      <c r="AD52" s="11" t="s">
        <v>8</v>
      </c>
      <c r="AE52" s="11">
        <v>9.1999999999999998E-2</v>
      </c>
      <c r="AF52" s="11">
        <v>0.16800000000000001</v>
      </c>
      <c r="AG52" s="11">
        <v>0.29599999999999999</v>
      </c>
      <c r="AH52" s="11">
        <v>9.6000000000000002E-2</v>
      </c>
      <c r="AI52" s="11" t="s">
        <v>60</v>
      </c>
      <c r="AK52" s="5">
        <f t="shared" si="2"/>
        <v>0.20855555555555558</v>
      </c>
    </row>
    <row r="53" spans="2:38">
      <c r="B53" s="3">
        <v>2</v>
      </c>
      <c r="C53" s="3" t="s">
        <v>4</v>
      </c>
      <c r="D53" s="3">
        <v>1</v>
      </c>
      <c r="E53" s="11" t="s">
        <v>60</v>
      </c>
      <c r="F53" s="11" t="s">
        <v>60</v>
      </c>
      <c r="G53" s="11" t="s">
        <v>60</v>
      </c>
      <c r="H53" s="11" t="s">
        <v>60</v>
      </c>
      <c r="I53" s="11" t="s">
        <v>60</v>
      </c>
      <c r="J53" s="11" t="s">
        <v>60</v>
      </c>
      <c r="K53" s="11" t="s">
        <v>60</v>
      </c>
      <c r="L53" s="11" t="s">
        <v>60</v>
      </c>
      <c r="M53" s="11" t="s">
        <v>60</v>
      </c>
      <c r="N53" s="11" t="s">
        <v>8</v>
      </c>
      <c r="O53" s="11" t="s">
        <v>8</v>
      </c>
      <c r="P53" s="11" t="s">
        <v>8</v>
      </c>
      <c r="Q53" s="11" t="s">
        <v>60</v>
      </c>
      <c r="R53" s="11" t="s">
        <v>60</v>
      </c>
      <c r="S53" s="11" t="s">
        <v>60</v>
      </c>
      <c r="T53" s="11">
        <v>0.128</v>
      </c>
      <c r="U53" s="11" t="s">
        <v>8</v>
      </c>
      <c r="V53" s="11" t="s">
        <v>8</v>
      </c>
      <c r="W53" s="11">
        <v>0.16</v>
      </c>
      <c r="X53" s="11">
        <v>0.27200000000000002</v>
      </c>
      <c r="Y53" s="11">
        <v>0.1</v>
      </c>
      <c r="Z53" s="11" t="s">
        <v>60</v>
      </c>
      <c r="AA53" s="11" t="s">
        <v>60</v>
      </c>
      <c r="AB53" s="11" t="s">
        <v>8</v>
      </c>
      <c r="AC53" s="11" t="s">
        <v>8</v>
      </c>
      <c r="AD53" s="11" t="s">
        <v>8</v>
      </c>
      <c r="AE53" s="11">
        <v>0.104</v>
      </c>
      <c r="AF53" s="11">
        <v>0.316</v>
      </c>
      <c r="AG53" s="11">
        <v>0.2</v>
      </c>
      <c r="AH53" s="11">
        <v>0.12</v>
      </c>
      <c r="AI53" s="11" t="s">
        <v>60</v>
      </c>
      <c r="AK53" s="5">
        <f t="shared" si="2"/>
        <v>0.17499999999999999</v>
      </c>
    </row>
    <row r="54" spans="2:38">
      <c r="B54" s="3">
        <v>3</v>
      </c>
      <c r="C54" s="3" t="s">
        <v>4</v>
      </c>
      <c r="D54" s="3">
        <v>2</v>
      </c>
      <c r="E54" s="11">
        <v>0.125</v>
      </c>
      <c r="F54" s="11" t="s">
        <v>60</v>
      </c>
      <c r="G54" s="11" t="s">
        <v>60</v>
      </c>
      <c r="H54" s="11" t="s">
        <v>60</v>
      </c>
      <c r="I54" s="11" t="s">
        <v>60</v>
      </c>
      <c r="J54" s="11" t="s">
        <v>60</v>
      </c>
      <c r="K54" s="11" t="s">
        <v>60</v>
      </c>
      <c r="L54" s="11" t="s">
        <v>60</v>
      </c>
      <c r="M54" s="11">
        <v>0.152</v>
      </c>
      <c r="N54" s="11" t="s">
        <v>60</v>
      </c>
      <c r="O54" s="11">
        <v>0.16</v>
      </c>
      <c r="P54" s="11">
        <v>0.08</v>
      </c>
      <c r="Q54" s="11" t="s">
        <v>60</v>
      </c>
      <c r="R54" s="11">
        <v>9.6000000000000002E-2</v>
      </c>
      <c r="S54" s="11">
        <v>0.112</v>
      </c>
      <c r="T54" s="11" t="s">
        <v>60</v>
      </c>
      <c r="U54" s="11">
        <v>0.34399999999999997</v>
      </c>
      <c r="V54" s="11">
        <v>0.41199999999999998</v>
      </c>
      <c r="W54" s="11">
        <v>0.67600000000000005</v>
      </c>
      <c r="X54" s="11">
        <v>0.66</v>
      </c>
      <c r="Y54" s="11">
        <v>0.48399999999999999</v>
      </c>
      <c r="Z54" s="11">
        <v>0.33600000000000002</v>
      </c>
      <c r="AA54" s="11">
        <v>0.68400000000000005</v>
      </c>
      <c r="AB54" s="11">
        <v>0.23599999999999999</v>
      </c>
      <c r="AC54" s="11">
        <v>0.504</v>
      </c>
      <c r="AD54" s="11">
        <v>0.39600000000000002</v>
      </c>
      <c r="AE54" s="11">
        <v>0.32400000000000001</v>
      </c>
      <c r="AF54" s="11">
        <v>0.34799999999999998</v>
      </c>
      <c r="AG54" s="11">
        <v>0.29199999999999998</v>
      </c>
      <c r="AH54" s="11">
        <v>0.12</v>
      </c>
      <c r="AI54" s="11">
        <v>0.22</v>
      </c>
      <c r="AK54" s="5">
        <f t="shared" si="2"/>
        <v>0.32195238095238093</v>
      </c>
      <c r="AL54" s="5"/>
    </row>
    <row r="55" spans="2:38">
      <c r="B55" s="3">
        <v>3</v>
      </c>
      <c r="C55" s="3" t="s">
        <v>4</v>
      </c>
      <c r="D55" s="3">
        <v>3</v>
      </c>
      <c r="E55" s="11">
        <v>0.155</v>
      </c>
      <c r="F55" s="11" t="s">
        <v>60</v>
      </c>
      <c r="G55" s="11" t="s">
        <v>60</v>
      </c>
      <c r="H55" s="11">
        <v>0.156</v>
      </c>
      <c r="I55" s="11" t="s">
        <v>60</v>
      </c>
      <c r="J55" s="11" t="s">
        <v>60</v>
      </c>
      <c r="K55" s="11" t="s">
        <v>60</v>
      </c>
      <c r="L55" s="11" t="s">
        <v>60</v>
      </c>
      <c r="M55" s="11" t="s">
        <v>60</v>
      </c>
      <c r="N55" s="11">
        <v>0.124</v>
      </c>
      <c r="O55" s="11" t="s">
        <v>60</v>
      </c>
      <c r="P55" s="11">
        <v>0.1</v>
      </c>
      <c r="Q55" s="11" t="s">
        <v>60</v>
      </c>
      <c r="R55" s="11">
        <v>6.4000000000000001E-2</v>
      </c>
      <c r="S55" s="11">
        <v>6.4000000000000001E-2</v>
      </c>
      <c r="T55" s="11">
        <v>0.18</v>
      </c>
      <c r="U55" s="11">
        <v>0.224</v>
      </c>
      <c r="V55" s="11">
        <v>0.44800000000000001</v>
      </c>
      <c r="W55" s="11">
        <v>0.56799999999999995</v>
      </c>
      <c r="X55" s="11">
        <v>1.24</v>
      </c>
      <c r="Y55" s="11">
        <v>0.64400000000000002</v>
      </c>
      <c r="Z55" s="11">
        <v>0.32800000000000001</v>
      </c>
      <c r="AA55" s="11">
        <v>0.6</v>
      </c>
      <c r="AB55" s="11">
        <v>0.27600000000000002</v>
      </c>
      <c r="AC55" s="11">
        <v>0.27600000000000002</v>
      </c>
      <c r="AD55" s="11">
        <v>0.29599999999999999</v>
      </c>
      <c r="AE55" s="11">
        <v>0.48399999999999999</v>
      </c>
      <c r="AF55" s="11">
        <v>0.42</v>
      </c>
      <c r="AG55" s="11">
        <v>0.23599999999999999</v>
      </c>
      <c r="AH55" s="11">
        <v>0.1</v>
      </c>
      <c r="AI55" s="11">
        <v>0.224</v>
      </c>
      <c r="AK55" s="5">
        <f t="shared" si="2"/>
        <v>0.32759090909090904</v>
      </c>
      <c r="AL55" s="6"/>
    </row>
    <row r="56" spans="2:38">
      <c r="B56" s="3">
        <v>3</v>
      </c>
      <c r="C56" s="3" t="s">
        <v>4</v>
      </c>
      <c r="D56" s="3">
        <v>1</v>
      </c>
      <c r="E56" s="11">
        <v>0.17</v>
      </c>
      <c r="F56" s="11" t="s">
        <v>60</v>
      </c>
      <c r="G56" s="11" t="s">
        <v>60</v>
      </c>
      <c r="H56" s="11">
        <v>9.6000000000000002E-2</v>
      </c>
      <c r="I56" s="11" t="s">
        <v>60</v>
      </c>
      <c r="J56" s="11" t="s">
        <v>60</v>
      </c>
      <c r="K56" s="11" t="s">
        <v>60</v>
      </c>
      <c r="L56" s="11" t="s">
        <v>60</v>
      </c>
      <c r="M56" s="11" t="s">
        <v>60</v>
      </c>
      <c r="N56" s="11">
        <v>0.184</v>
      </c>
      <c r="O56" s="11" t="s">
        <v>60</v>
      </c>
      <c r="P56" s="11">
        <v>0.124</v>
      </c>
      <c r="Q56" s="11" t="s">
        <v>60</v>
      </c>
      <c r="R56" s="11">
        <v>0.112</v>
      </c>
      <c r="S56" s="11">
        <v>0.192</v>
      </c>
      <c r="T56" s="11">
        <v>0.376</v>
      </c>
      <c r="U56" s="11">
        <v>0.30399999999999999</v>
      </c>
      <c r="V56" s="11">
        <v>0.95599999999999996</v>
      </c>
      <c r="W56" s="11">
        <v>0.61199999999999999</v>
      </c>
      <c r="X56" s="11">
        <v>1.1839999999999999</v>
      </c>
      <c r="Y56" s="11">
        <v>0.80400000000000005</v>
      </c>
      <c r="Z56" s="11">
        <v>0.63600000000000001</v>
      </c>
      <c r="AA56" s="11">
        <v>0.61199999999999999</v>
      </c>
      <c r="AB56" s="11">
        <v>0.316</v>
      </c>
      <c r="AC56" s="11">
        <v>0.46800000000000003</v>
      </c>
      <c r="AD56" s="11">
        <v>0.33200000000000002</v>
      </c>
      <c r="AE56" s="11">
        <v>0.66</v>
      </c>
      <c r="AF56" s="11">
        <v>0.60799999999999998</v>
      </c>
      <c r="AG56" s="11">
        <v>0.55200000000000005</v>
      </c>
      <c r="AH56" s="11">
        <v>0.124</v>
      </c>
      <c r="AI56" s="11">
        <v>0.23200000000000001</v>
      </c>
      <c r="AK56" s="5">
        <f t="shared" si="2"/>
        <v>0.43881818181818183</v>
      </c>
      <c r="AL56" s="6"/>
    </row>
    <row r="57" spans="2:38">
      <c r="B57" s="3">
        <v>4</v>
      </c>
      <c r="C57" s="3" t="s">
        <v>4</v>
      </c>
      <c r="D57" s="3">
        <v>2</v>
      </c>
      <c r="E57" s="11">
        <v>0.13500000000000001</v>
      </c>
      <c r="F57" s="11" t="s">
        <v>60</v>
      </c>
      <c r="G57" s="11" t="s">
        <v>8</v>
      </c>
      <c r="H57" s="11" t="s">
        <v>8</v>
      </c>
      <c r="I57" s="11" t="s">
        <v>8</v>
      </c>
      <c r="J57" s="11" t="s">
        <v>8</v>
      </c>
      <c r="K57" s="11" t="s">
        <v>8</v>
      </c>
      <c r="L57" s="11" t="s">
        <v>8</v>
      </c>
      <c r="M57" s="11" t="s">
        <v>60</v>
      </c>
      <c r="N57" s="11" t="s">
        <v>8</v>
      </c>
      <c r="O57" s="11" t="s">
        <v>8</v>
      </c>
      <c r="P57" s="11" t="s">
        <v>8</v>
      </c>
      <c r="Q57" s="11" t="s">
        <v>60</v>
      </c>
      <c r="R57" s="11" t="s">
        <v>8</v>
      </c>
      <c r="S57" s="11" t="s">
        <v>8</v>
      </c>
      <c r="T57" s="11" t="s">
        <v>8</v>
      </c>
      <c r="U57" s="11">
        <v>0.44400000000000001</v>
      </c>
      <c r="V57" s="11" t="s">
        <v>8</v>
      </c>
      <c r="W57" s="11" t="s">
        <v>8</v>
      </c>
      <c r="X57" s="11" t="s">
        <v>8</v>
      </c>
      <c r="Y57" s="11" t="s">
        <v>8</v>
      </c>
      <c r="Z57" s="11" t="s">
        <v>8</v>
      </c>
      <c r="AA57" s="11" t="s">
        <v>60</v>
      </c>
      <c r="AB57" s="11" t="s">
        <v>8</v>
      </c>
      <c r="AC57" s="11" t="s">
        <v>8</v>
      </c>
      <c r="AD57" s="11" t="s">
        <v>8</v>
      </c>
      <c r="AE57" s="11">
        <v>0.40799999999999997</v>
      </c>
      <c r="AF57" s="11" t="s">
        <v>8</v>
      </c>
      <c r="AG57" s="11" t="s">
        <v>8</v>
      </c>
      <c r="AH57" s="11" t="s">
        <v>8</v>
      </c>
      <c r="AI57" s="11" t="s">
        <v>60</v>
      </c>
      <c r="AK57" s="5">
        <f t="shared" si="2"/>
        <v>0.32899999999999996</v>
      </c>
      <c r="AL57" s="5"/>
    </row>
    <row r="58" spans="2:38">
      <c r="B58" s="3">
        <v>4</v>
      </c>
      <c r="C58" s="3" t="s">
        <v>4</v>
      </c>
      <c r="D58" s="3">
        <v>1</v>
      </c>
      <c r="E58" s="11">
        <v>0.125</v>
      </c>
      <c r="F58" s="11" t="s">
        <v>60</v>
      </c>
      <c r="G58" s="11" t="s">
        <v>8</v>
      </c>
      <c r="H58" s="11" t="s">
        <v>8</v>
      </c>
      <c r="I58" s="11" t="s">
        <v>8</v>
      </c>
      <c r="J58" s="11" t="s">
        <v>8</v>
      </c>
      <c r="K58" s="11" t="s">
        <v>8</v>
      </c>
      <c r="L58" s="11" t="s">
        <v>8</v>
      </c>
      <c r="M58" s="11" t="s">
        <v>60</v>
      </c>
      <c r="N58" s="11" t="s">
        <v>8</v>
      </c>
      <c r="O58" s="11" t="s">
        <v>8</v>
      </c>
      <c r="P58" s="11" t="s">
        <v>8</v>
      </c>
      <c r="Q58" s="11" t="s">
        <v>60</v>
      </c>
      <c r="R58" s="11" t="s">
        <v>8</v>
      </c>
      <c r="S58" s="11" t="s">
        <v>8</v>
      </c>
      <c r="T58" s="11" t="s">
        <v>8</v>
      </c>
      <c r="U58" s="11">
        <v>0.55600000000000005</v>
      </c>
      <c r="V58" s="11" t="s">
        <v>8</v>
      </c>
      <c r="W58" s="11" t="s">
        <v>8</v>
      </c>
      <c r="X58" s="11" t="s">
        <v>8</v>
      </c>
      <c r="Y58" s="11" t="s">
        <v>8</v>
      </c>
      <c r="Z58" s="11" t="s">
        <v>8</v>
      </c>
      <c r="AA58" s="11" t="s">
        <v>60</v>
      </c>
      <c r="AB58" s="11" t="s">
        <v>8</v>
      </c>
      <c r="AC58" s="11" t="s">
        <v>8</v>
      </c>
      <c r="AD58" s="11" t="s">
        <v>8</v>
      </c>
      <c r="AE58" s="11">
        <v>0.59599999999999997</v>
      </c>
      <c r="AF58" s="11" t="s">
        <v>8</v>
      </c>
      <c r="AG58" s="11" t="s">
        <v>8</v>
      </c>
      <c r="AH58" s="11" t="s">
        <v>8</v>
      </c>
      <c r="AI58" s="11">
        <v>0.108</v>
      </c>
      <c r="AK58" s="5">
        <f t="shared" si="2"/>
        <v>0.34625000000000006</v>
      </c>
      <c r="AL58" s="6"/>
    </row>
    <row r="59" spans="2:38">
      <c r="B59" s="3">
        <v>4</v>
      </c>
      <c r="C59" s="3" t="s">
        <v>4</v>
      </c>
      <c r="D59" s="3">
        <v>2</v>
      </c>
      <c r="E59" s="11">
        <v>0.14499999999999999</v>
      </c>
      <c r="F59" s="11" t="s">
        <v>60</v>
      </c>
      <c r="G59" s="11" t="s">
        <v>8</v>
      </c>
      <c r="H59" s="11" t="s">
        <v>8</v>
      </c>
      <c r="I59" s="11" t="s">
        <v>8</v>
      </c>
      <c r="J59" s="11" t="s">
        <v>8</v>
      </c>
      <c r="K59" s="11" t="s">
        <v>8</v>
      </c>
      <c r="L59" s="11" t="s">
        <v>8</v>
      </c>
      <c r="M59" s="11" t="s">
        <v>60</v>
      </c>
      <c r="N59" s="11" t="s">
        <v>8</v>
      </c>
      <c r="O59" s="11" t="s">
        <v>8</v>
      </c>
      <c r="P59" s="11" t="s">
        <v>8</v>
      </c>
      <c r="Q59" s="11" t="s">
        <v>60</v>
      </c>
      <c r="R59" s="11" t="s">
        <v>8</v>
      </c>
      <c r="S59" s="11" t="s">
        <v>8</v>
      </c>
      <c r="T59" s="11" t="s">
        <v>8</v>
      </c>
      <c r="U59" s="11">
        <v>0.152</v>
      </c>
      <c r="V59" s="11" t="s">
        <v>8</v>
      </c>
      <c r="W59" s="11" t="s">
        <v>8</v>
      </c>
      <c r="X59" s="11" t="s">
        <v>8</v>
      </c>
      <c r="Y59" s="11" t="s">
        <v>8</v>
      </c>
      <c r="Z59" s="11" t="s">
        <v>8</v>
      </c>
      <c r="AA59" s="11" t="s">
        <v>60</v>
      </c>
      <c r="AB59" s="11" t="s">
        <v>8</v>
      </c>
      <c r="AC59" s="11" t="s">
        <v>8</v>
      </c>
      <c r="AD59" s="11" t="s">
        <v>8</v>
      </c>
      <c r="AE59" s="11" t="s">
        <v>60</v>
      </c>
      <c r="AF59" s="11" t="s">
        <v>8</v>
      </c>
      <c r="AG59" s="11" t="s">
        <v>8</v>
      </c>
      <c r="AH59" s="11" t="s">
        <v>8</v>
      </c>
      <c r="AI59" s="11">
        <v>0.188</v>
      </c>
      <c r="AK59" s="5">
        <f t="shared" si="2"/>
        <v>0.16166666666666665</v>
      </c>
      <c r="AL59" s="6"/>
    </row>
    <row r="60" spans="2:38">
      <c r="B60" s="3">
        <v>5</v>
      </c>
      <c r="C60" s="3" t="s">
        <v>4</v>
      </c>
      <c r="D60" s="3">
        <v>3</v>
      </c>
      <c r="E60" s="11">
        <v>0.14499999999999999</v>
      </c>
      <c r="F60" s="11" t="s">
        <v>60</v>
      </c>
      <c r="G60" s="11" t="s">
        <v>60</v>
      </c>
      <c r="H60" s="11" t="s">
        <v>8</v>
      </c>
      <c r="I60" s="11" t="s">
        <v>8</v>
      </c>
      <c r="J60" s="11" t="s">
        <v>8</v>
      </c>
      <c r="K60" s="11" t="s">
        <v>60</v>
      </c>
      <c r="L60" s="11" t="s">
        <v>60</v>
      </c>
      <c r="M60" s="11" t="s">
        <v>60</v>
      </c>
      <c r="N60" s="11" t="s">
        <v>8</v>
      </c>
      <c r="O60" s="11" t="s">
        <v>60</v>
      </c>
      <c r="P60" s="11" t="s">
        <v>8</v>
      </c>
      <c r="Q60" s="11" t="s">
        <v>60</v>
      </c>
      <c r="R60" s="11" t="s">
        <v>8</v>
      </c>
      <c r="S60" s="11" t="s">
        <v>8</v>
      </c>
      <c r="T60" s="11" t="s">
        <v>8</v>
      </c>
      <c r="U60" s="11">
        <v>0.13600000000000001</v>
      </c>
      <c r="V60" s="11" t="s">
        <v>8</v>
      </c>
      <c r="W60" s="11" t="s">
        <v>8</v>
      </c>
      <c r="X60" s="11" t="s">
        <v>8</v>
      </c>
      <c r="Y60" s="11" t="s">
        <v>8</v>
      </c>
      <c r="Z60" s="11" t="s">
        <v>8</v>
      </c>
      <c r="AB60" s="11" t="s">
        <v>8</v>
      </c>
      <c r="AC60" s="11" t="s">
        <v>8</v>
      </c>
      <c r="AD60" s="11" t="s">
        <v>8</v>
      </c>
      <c r="AE60" s="11">
        <v>0.13200000000000001</v>
      </c>
      <c r="AF60" s="11" t="s">
        <v>8</v>
      </c>
      <c r="AG60" s="11" t="s">
        <v>8</v>
      </c>
      <c r="AH60" s="11" t="s">
        <v>8</v>
      </c>
      <c r="AI60" s="11" t="s">
        <v>60</v>
      </c>
      <c r="AK60" s="5">
        <f t="shared" si="2"/>
        <v>0.13766666666666669</v>
      </c>
      <c r="AL60" s="5"/>
    </row>
    <row r="61" spans="2:38">
      <c r="B61" s="3">
        <v>5</v>
      </c>
      <c r="C61" s="3" t="s">
        <v>4</v>
      </c>
      <c r="D61" s="3">
        <v>3</v>
      </c>
      <c r="E61" s="11">
        <v>0.125</v>
      </c>
      <c r="F61" s="11" t="s">
        <v>60</v>
      </c>
      <c r="G61" s="11" t="s">
        <v>60</v>
      </c>
      <c r="H61" s="11" t="s">
        <v>8</v>
      </c>
      <c r="I61" s="11" t="s">
        <v>8</v>
      </c>
      <c r="J61" s="11" t="s">
        <v>8</v>
      </c>
      <c r="K61" s="11" t="s">
        <v>60</v>
      </c>
      <c r="L61" s="11" t="s">
        <v>60</v>
      </c>
      <c r="M61" s="11" t="s">
        <v>60</v>
      </c>
      <c r="N61" s="11" t="s">
        <v>8</v>
      </c>
      <c r="O61" s="11">
        <v>0.104</v>
      </c>
      <c r="P61" s="11" t="s">
        <v>8</v>
      </c>
      <c r="Q61" s="11" t="s">
        <v>60</v>
      </c>
      <c r="R61" s="11" t="s">
        <v>8</v>
      </c>
      <c r="S61" s="11" t="s">
        <v>8</v>
      </c>
      <c r="T61" s="11" t="s">
        <v>8</v>
      </c>
      <c r="U61" s="11">
        <v>0.59199999999999997</v>
      </c>
      <c r="V61" s="11" t="s">
        <v>8</v>
      </c>
      <c r="W61" s="11" t="s">
        <v>8</v>
      </c>
      <c r="X61" s="11" t="s">
        <v>8</v>
      </c>
      <c r="Y61" s="11" t="s">
        <v>8</v>
      </c>
      <c r="Z61" s="11" t="s">
        <v>8</v>
      </c>
      <c r="AA61" s="11" t="s">
        <v>60</v>
      </c>
      <c r="AB61" s="11" t="s">
        <v>8</v>
      </c>
      <c r="AC61" s="11" t="s">
        <v>8</v>
      </c>
      <c r="AD61" s="11" t="s">
        <v>8</v>
      </c>
      <c r="AE61" s="11">
        <v>0.156</v>
      </c>
      <c r="AF61" s="11" t="s">
        <v>8</v>
      </c>
      <c r="AG61" s="11" t="s">
        <v>8</v>
      </c>
      <c r="AH61" s="11" t="s">
        <v>8</v>
      </c>
      <c r="AI61" s="11" t="s">
        <v>60</v>
      </c>
      <c r="AK61" s="5">
        <f t="shared" si="2"/>
        <v>0.24424999999999999</v>
      </c>
    </row>
    <row r="62" spans="2:38">
      <c r="B62" s="3">
        <v>5</v>
      </c>
      <c r="C62" s="3" t="s">
        <v>4</v>
      </c>
      <c r="D62" s="3">
        <v>3</v>
      </c>
      <c r="E62" s="11" t="s">
        <v>60</v>
      </c>
      <c r="F62" s="11" t="s">
        <v>60</v>
      </c>
      <c r="G62" s="11" t="s">
        <v>60</v>
      </c>
      <c r="H62" s="11" t="s">
        <v>8</v>
      </c>
      <c r="I62" s="11" t="s">
        <v>8</v>
      </c>
      <c r="J62" s="11" t="s">
        <v>8</v>
      </c>
      <c r="K62" s="11" t="s">
        <v>60</v>
      </c>
      <c r="L62" s="11" t="s">
        <v>60</v>
      </c>
      <c r="M62" s="11" t="s">
        <v>60</v>
      </c>
      <c r="N62" s="11" t="s">
        <v>8</v>
      </c>
      <c r="O62" s="11" t="s">
        <v>60</v>
      </c>
      <c r="P62" s="11" t="s">
        <v>8</v>
      </c>
      <c r="Q62" s="11" t="s">
        <v>60</v>
      </c>
      <c r="R62" s="11" t="s">
        <v>8</v>
      </c>
      <c r="S62" s="11" t="s">
        <v>8</v>
      </c>
      <c r="T62" s="11" t="s">
        <v>8</v>
      </c>
      <c r="U62" s="11" t="s">
        <v>60</v>
      </c>
      <c r="V62" s="11" t="s">
        <v>8</v>
      </c>
      <c r="W62" s="11" t="s">
        <v>8</v>
      </c>
      <c r="X62" s="11" t="s">
        <v>8</v>
      </c>
      <c r="Y62" s="11" t="s">
        <v>8</v>
      </c>
      <c r="Z62" s="11" t="s">
        <v>8</v>
      </c>
      <c r="AA62" s="11" t="s">
        <v>60</v>
      </c>
      <c r="AB62" s="11" t="s">
        <v>8</v>
      </c>
      <c r="AC62" s="11" t="s">
        <v>8</v>
      </c>
      <c r="AD62" s="11" t="s">
        <v>8</v>
      </c>
      <c r="AE62" s="11" t="s">
        <v>60</v>
      </c>
      <c r="AF62" s="11" t="s">
        <v>8</v>
      </c>
      <c r="AG62" s="11" t="s">
        <v>8</v>
      </c>
      <c r="AH62" s="11" t="s">
        <v>8</v>
      </c>
      <c r="AI62" s="11" t="s">
        <v>60</v>
      </c>
      <c r="AK62" s="5" t="e">
        <f>AVERAGE(E62:AI62)</f>
        <v>#DIV/0!</v>
      </c>
    </row>
    <row r="64" spans="2:38">
      <c r="B64" s="3" t="s">
        <v>20</v>
      </c>
    </row>
    <row r="65" spans="2:2" ht="18.75">
      <c r="B65" s="3" t="s">
        <v>61</v>
      </c>
    </row>
    <row r="66" spans="2:2">
      <c r="B66" s="3" t="s">
        <v>31</v>
      </c>
    </row>
  </sheetData>
  <mergeCells count="3">
    <mergeCell ref="E46:AI46"/>
    <mergeCell ref="D2:AI2"/>
    <mergeCell ref="E24:AI24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tabSelected="1" topLeftCell="A4" zoomScale="90" zoomScaleNormal="90" workbookViewId="0">
      <selection activeCell="G28" sqref="G28"/>
    </sheetView>
  </sheetViews>
  <sheetFormatPr defaultColWidth="9" defaultRowHeight="14.25"/>
  <cols>
    <col min="1" max="2" width="9" style="3"/>
    <col min="3" max="3" width="10.5" style="3" bestFit="1" customWidth="1"/>
    <col min="4" max="4" width="10.625" style="3" bestFit="1" customWidth="1"/>
    <col min="5" max="5" width="13" style="3" bestFit="1" customWidth="1"/>
    <col min="6" max="16384" width="9" style="3"/>
  </cols>
  <sheetData>
    <row r="1" spans="1:21" ht="15">
      <c r="A1" s="2" t="s">
        <v>17</v>
      </c>
    </row>
    <row r="2" spans="1:21">
      <c r="E2" s="15" t="s">
        <v>9</v>
      </c>
      <c r="F2" s="15"/>
      <c r="L2" s="15" t="s">
        <v>9</v>
      </c>
      <c r="M2" s="15"/>
      <c r="S2" s="15" t="s">
        <v>9</v>
      </c>
      <c r="T2" s="15"/>
    </row>
    <row r="3" spans="1:21">
      <c r="B3" s="4" t="s">
        <v>5</v>
      </c>
      <c r="C3" s="4" t="s">
        <v>0</v>
      </c>
      <c r="D3" s="4" t="s">
        <v>1</v>
      </c>
      <c r="E3" s="4">
        <v>0</v>
      </c>
      <c r="F3" s="4">
        <v>10</v>
      </c>
      <c r="G3" s="3" t="s">
        <v>67</v>
      </c>
      <c r="I3" s="4" t="s">
        <v>5</v>
      </c>
      <c r="J3" s="4" t="s">
        <v>0</v>
      </c>
      <c r="K3" s="4" t="s">
        <v>1</v>
      </c>
      <c r="L3" s="4"/>
      <c r="M3" s="4">
        <v>10</v>
      </c>
      <c r="N3" s="3" t="s">
        <v>67</v>
      </c>
      <c r="P3" s="4" t="s">
        <v>5</v>
      </c>
      <c r="Q3" s="4" t="s">
        <v>0</v>
      </c>
      <c r="R3" s="4" t="s">
        <v>1</v>
      </c>
      <c r="S3" s="4">
        <v>0</v>
      </c>
      <c r="T3" s="4">
        <v>10</v>
      </c>
      <c r="U3" s="3" t="s">
        <v>67</v>
      </c>
    </row>
    <row r="4" spans="1:21">
      <c r="B4" s="3" t="s">
        <v>12</v>
      </c>
      <c r="C4" s="3" t="s">
        <v>2</v>
      </c>
      <c r="D4" s="3">
        <v>0</v>
      </c>
      <c r="E4" s="3">
        <v>46.66</v>
      </c>
      <c r="F4" s="3" t="s">
        <v>12</v>
      </c>
      <c r="I4" s="3" t="s">
        <v>12</v>
      </c>
      <c r="J4" s="3" t="s">
        <v>3</v>
      </c>
      <c r="K4" s="3">
        <v>0</v>
      </c>
      <c r="L4" s="3">
        <v>13.22</v>
      </c>
      <c r="M4" s="3" t="s">
        <v>12</v>
      </c>
      <c r="P4" s="3" t="s">
        <v>12</v>
      </c>
      <c r="Q4" s="3" t="s">
        <v>4</v>
      </c>
      <c r="R4" s="3">
        <v>0</v>
      </c>
      <c r="S4" s="3">
        <v>7.34</v>
      </c>
      <c r="T4" s="3" t="s">
        <v>12</v>
      </c>
    </row>
    <row r="5" spans="1:21">
      <c r="B5" s="3" t="s">
        <v>12</v>
      </c>
      <c r="C5" s="3" t="s">
        <v>2</v>
      </c>
      <c r="D5" s="3">
        <v>0</v>
      </c>
      <c r="E5" s="3">
        <v>38.119999999999997</v>
      </c>
      <c r="F5" s="3" t="s">
        <v>12</v>
      </c>
      <c r="I5" s="3" t="s">
        <v>12</v>
      </c>
      <c r="J5" s="3" t="s">
        <v>3</v>
      </c>
      <c r="K5" s="3">
        <v>0</v>
      </c>
      <c r="L5" s="3">
        <v>11.42</v>
      </c>
      <c r="M5" s="3" t="s">
        <v>12</v>
      </c>
      <c r="P5" s="3" t="s">
        <v>12</v>
      </c>
      <c r="Q5" s="3" t="s">
        <v>4</v>
      </c>
      <c r="R5" s="3">
        <v>0</v>
      </c>
      <c r="S5" s="3">
        <v>5.98</v>
      </c>
      <c r="T5" s="3" t="s">
        <v>12</v>
      </c>
    </row>
    <row r="6" spans="1:21">
      <c r="B6" s="3" t="s">
        <v>12</v>
      </c>
      <c r="C6" s="3" t="s">
        <v>2</v>
      </c>
      <c r="D6" s="3">
        <v>0</v>
      </c>
      <c r="E6" s="3">
        <v>39.9</v>
      </c>
      <c r="F6" s="3" t="s">
        <v>12</v>
      </c>
      <c r="I6" s="3" t="s">
        <v>12</v>
      </c>
      <c r="J6" s="3" t="s">
        <v>3</v>
      </c>
      <c r="K6" s="3">
        <v>0</v>
      </c>
      <c r="L6" s="3">
        <v>16.72</v>
      </c>
      <c r="M6" s="3" t="s">
        <v>12</v>
      </c>
      <c r="P6" s="3" t="s">
        <v>12</v>
      </c>
      <c r="Q6" s="3" t="s">
        <v>4</v>
      </c>
      <c r="R6" s="3">
        <v>0</v>
      </c>
      <c r="S6" s="3">
        <v>12.32</v>
      </c>
      <c r="T6" s="3" t="s">
        <v>12</v>
      </c>
    </row>
    <row r="7" spans="1:21">
      <c r="B7" s="3" t="s">
        <v>12</v>
      </c>
      <c r="C7" s="3" t="s">
        <v>2</v>
      </c>
      <c r="D7" s="3">
        <v>0</v>
      </c>
      <c r="E7" s="3">
        <v>44.32</v>
      </c>
      <c r="F7" s="3" t="s">
        <v>12</v>
      </c>
      <c r="I7" s="3" t="s">
        <v>12</v>
      </c>
      <c r="J7" s="3" t="s">
        <v>3</v>
      </c>
      <c r="K7" s="3">
        <v>0</v>
      </c>
      <c r="L7" s="3">
        <v>16.18</v>
      </c>
      <c r="M7" s="3" t="s">
        <v>12</v>
      </c>
      <c r="P7" s="3" t="s">
        <v>12</v>
      </c>
      <c r="Q7" s="3" t="s">
        <v>4</v>
      </c>
      <c r="R7" s="3">
        <v>0</v>
      </c>
      <c r="S7" s="3">
        <v>10.58</v>
      </c>
      <c r="T7" s="3" t="s">
        <v>12</v>
      </c>
    </row>
    <row r="8" spans="1:21">
      <c r="B8" s="3">
        <v>1</v>
      </c>
      <c r="C8" s="3" t="s">
        <v>2</v>
      </c>
      <c r="D8" s="3">
        <v>4</v>
      </c>
      <c r="E8" s="3" t="s">
        <v>12</v>
      </c>
      <c r="F8" s="6">
        <v>44.3</v>
      </c>
      <c r="G8" s="6">
        <f>AVERAGE(F8:F9)</f>
        <v>46.3</v>
      </c>
      <c r="I8" s="3">
        <v>1</v>
      </c>
      <c r="J8" s="3" t="s">
        <v>3</v>
      </c>
      <c r="K8" s="3">
        <v>4</v>
      </c>
      <c r="L8" s="3" t="s">
        <v>12</v>
      </c>
      <c r="M8" s="6">
        <v>17.62</v>
      </c>
      <c r="N8" s="6">
        <f>AVERAGE(M8:M9)</f>
        <v>18.62</v>
      </c>
      <c r="P8" s="3">
        <v>1</v>
      </c>
      <c r="Q8" s="3" t="s">
        <v>4</v>
      </c>
      <c r="R8" s="3">
        <v>4</v>
      </c>
      <c r="S8" s="3" t="s">
        <v>12</v>
      </c>
      <c r="T8" s="6">
        <v>14.42</v>
      </c>
      <c r="U8" s="6">
        <f>AVERAGE(T8:T9)</f>
        <v>14.690000000000001</v>
      </c>
    </row>
    <row r="9" spans="1:21">
      <c r="B9" s="3">
        <v>1</v>
      </c>
      <c r="C9" s="3" t="s">
        <v>2</v>
      </c>
      <c r="D9" s="3">
        <v>5</v>
      </c>
      <c r="E9" s="3" t="s">
        <v>12</v>
      </c>
      <c r="F9" s="6">
        <v>48.3</v>
      </c>
      <c r="I9" s="3">
        <v>1</v>
      </c>
      <c r="J9" s="3" t="s">
        <v>3</v>
      </c>
      <c r="K9" s="3">
        <v>5</v>
      </c>
      <c r="L9" s="3" t="s">
        <v>12</v>
      </c>
      <c r="M9" s="6">
        <v>19.62</v>
      </c>
      <c r="P9" s="3">
        <v>1</v>
      </c>
      <c r="Q9" s="3" t="s">
        <v>4</v>
      </c>
      <c r="R9" s="3">
        <v>5</v>
      </c>
      <c r="S9" s="3" t="s">
        <v>12</v>
      </c>
      <c r="T9" s="6">
        <v>14.96</v>
      </c>
    </row>
    <row r="10" spans="1:21">
      <c r="B10" s="3">
        <v>2</v>
      </c>
      <c r="C10" s="3" t="s">
        <v>2</v>
      </c>
      <c r="D10" s="3">
        <v>4</v>
      </c>
      <c r="E10" s="3" t="s">
        <v>12</v>
      </c>
      <c r="F10" s="6">
        <v>39.82</v>
      </c>
      <c r="G10" s="6">
        <f>AVERAGE(F10:F11)</f>
        <v>46.2</v>
      </c>
      <c r="I10" s="3">
        <v>2</v>
      </c>
      <c r="J10" s="3" t="s">
        <v>3</v>
      </c>
      <c r="K10" s="3">
        <v>4</v>
      </c>
      <c r="L10" s="3" t="s">
        <v>12</v>
      </c>
      <c r="M10" s="6">
        <v>20.22</v>
      </c>
      <c r="N10" s="6">
        <f>AVERAGE(M10:M11)</f>
        <v>24.84</v>
      </c>
      <c r="P10" s="3">
        <v>2</v>
      </c>
      <c r="Q10" s="3" t="s">
        <v>4</v>
      </c>
      <c r="R10" s="3">
        <v>4</v>
      </c>
      <c r="S10" s="3" t="s">
        <v>12</v>
      </c>
      <c r="T10" s="6">
        <v>22.5</v>
      </c>
      <c r="U10" s="6">
        <f>AVERAGE(T10:T11)</f>
        <v>29.38</v>
      </c>
    </row>
    <row r="11" spans="1:21">
      <c r="B11" s="3">
        <v>2</v>
      </c>
      <c r="C11" s="3" t="s">
        <v>2</v>
      </c>
      <c r="D11" s="3">
        <v>5</v>
      </c>
      <c r="E11" s="3" t="s">
        <v>12</v>
      </c>
      <c r="F11" s="6">
        <v>52.58</v>
      </c>
      <c r="I11" s="3">
        <v>2</v>
      </c>
      <c r="J11" s="3" t="s">
        <v>3</v>
      </c>
      <c r="K11" s="3">
        <v>5</v>
      </c>
      <c r="L11" s="3" t="s">
        <v>12</v>
      </c>
      <c r="M11" s="6">
        <v>29.46</v>
      </c>
      <c r="P11" s="3">
        <v>2</v>
      </c>
      <c r="Q11" s="3" t="s">
        <v>4</v>
      </c>
      <c r="R11" s="3">
        <v>5</v>
      </c>
      <c r="S11" s="3" t="s">
        <v>12</v>
      </c>
      <c r="T11" s="6">
        <v>36.26</v>
      </c>
    </row>
    <row r="12" spans="1:21">
      <c r="B12" s="3">
        <v>3</v>
      </c>
      <c r="C12" s="3" t="s">
        <v>2</v>
      </c>
      <c r="D12" s="3">
        <v>4</v>
      </c>
      <c r="E12" s="3" t="s">
        <v>12</v>
      </c>
      <c r="F12" s="6">
        <v>31.86</v>
      </c>
      <c r="G12" s="6">
        <f>AVERAGE(F12:F13)</f>
        <v>37.71</v>
      </c>
      <c r="I12" s="3">
        <v>3</v>
      </c>
      <c r="J12" s="3" t="s">
        <v>3</v>
      </c>
      <c r="K12" s="3">
        <v>4</v>
      </c>
      <c r="L12" s="3" t="s">
        <v>12</v>
      </c>
      <c r="M12" s="6">
        <v>11.34</v>
      </c>
      <c r="N12" s="6">
        <f>AVERAGE(M12:M13)</f>
        <v>20.71</v>
      </c>
      <c r="P12" s="3">
        <v>3</v>
      </c>
      <c r="Q12" s="3" t="s">
        <v>4</v>
      </c>
      <c r="R12" s="3">
        <v>4</v>
      </c>
      <c r="S12" s="3" t="s">
        <v>12</v>
      </c>
      <c r="T12" s="6">
        <v>6.72</v>
      </c>
      <c r="U12" s="6">
        <f>AVERAGE(T12:T13)</f>
        <v>20.29</v>
      </c>
    </row>
    <row r="13" spans="1:21">
      <c r="B13" s="3">
        <v>3</v>
      </c>
      <c r="C13" s="3" t="s">
        <v>2</v>
      </c>
      <c r="D13" s="3">
        <v>5</v>
      </c>
      <c r="E13" s="3" t="s">
        <v>12</v>
      </c>
      <c r="F13" s="6">
        <v>43.56</v>
      </c>
      <c r="I13" s="3">
        <v>3</v>
      </c>
      <c r="J13" s="3" t="s">
        <v>3</v>
      </c>
      <c r="K13" s="3">
        <v>5</v>
      </c>
      <c r="L13" s="3" t="s">
        <v>12</v>
      </c>
      <c r="M13" s="6">
        <v>30.08</v>
      </c>
      <c r="P13" s="3">
        <v>3</v>
      </c>
      <c r="Q13" s="3" t="s">
        <v>4</v>
      </c>
      <c r="R13" s="3">
        <v>5</v>
      </c>
      <c r="S13" s="3" t="s">
        <v>12</v>
      </c>
      <c r="T13" s="6">
        <v>33.86</v>
      </c>
    </row>
    <row r="14" spans="1:21">
      <c r="B14" s="3">
        <v>4</v>
      </c>
      <c r="C14" s="3" t="s">
        <v>2</v>
      </c>
      <c r="D14" s="3">
        <v>4</v>
      </c>
      <c r="E14" s="3" t="s">
        <v>12</v>
      </c>
      <c r="F14" s="6">
        <v>48.04</v>
      </c>
      <c r="G14" s="6">
        <f>AVERAGE(F14:F15)</f>
        <v>44.41</v>
      </c>
      <c r="I14" s="3">
        <v>4</v>
      </c>
      <c r="J14" s="3" t="s">
        <v>3</v>
      </c>
      <c r="K14" s="3">
        <v>4</v>
      </c>
      <c r="L14" s="3" t="s">
        <v>12</v>
      </c>
      <c r="M14" s="6">
        <v>24.02</v>
      </c>
      <c r="N14" s="6">
        <f>AVERAGE(M14:M15)</f>
        <v>19.13</v>
      </c>
      <c r="P14" s="3">
        <v>4</v>
      </c>
      <c r="Q14" s="3" t="s">
        <v>4</v>
      </c>
      <c r="R14" s="3">
        <v>4</v>
      </c>
      <c r="S14" s="3" t="s">
        <v>12</v>
      </c>
      <c r="T14" s="6">
        <v>22.26</v>
      </c>
      <c r="U14" s="6">
        <f>AVERAGE(T14:T15)</f>
        <v>15.68</v>
      </c>
    </row>
    <row r="15" spans="1:21">
      <c r="B15" s="3">
        <v>4</v>
      </c>
      <c r="C15" s="3" t="s">
        <v>2</v>
      </c>
      <c r="D15" s="3">
        <v>5</v>
      </c>
      <c r="E15" s="3" t="s">
        <v>12</v>
      </c>
      <c r="F15" s="6">
        <v>40.78</v>
      </c>
      <c r="I15" s="3">
        <v>4</v>
      </c>
      <c r="J15" s="3" t="s">
        <v>3</v>
      </c>
      <c r="K15" s="3">
        <v>5</v>
      </c>
      <c r="L15" s="3" t="s">
        <v>12</v>
      </c>
      <c r="M15" s="6">
        <v>14.24</v>
      </c>
      <c r="P15" s="3">
        <v>4</v>
      </c>
      <c r="Q15" s="3" t="s">
        <v>4</v>
      </c>
      <c r="R15" s="3">
        <v>5</v>
      </c>
      <c r="S15" s="3" t="s">
        <v>12</v>
      </c>
      <c r="T15" s="6">
        <v>9.1</v>
      </c>
    </row>
    <row r="16" spans="1:21">
      <c r="B16" s="3">
        <v>5</v>
      </c>
      <c r="C16" s="3" t="s">
        <v>2</v>
      </c>
      <c r="D16" s="3">
        <v>4</v>
      </c>
      <c r="E16" s="3" t="s">
        <v>12</v>
      </c>
      <c r="F16" s="6">
        <v>42</v>
      </c>
      <c r="G16" s="6">
        <f>AVERAGE(F16:F17)</f>
        <v>42.09</v>
      </c>
      <c r="I16" s="3">
        <v>5</v>
      </c>
      <c r="J16" s="3" t="s">
        <v>3</v>
      </c>
      <c r="K16" s="3">
        <v>4</v>
      </c>
      <c r="L16" s="3" t="s">
        <v>12</v>
      </c>
      <c r="M16" s="6">
        <v>17.54</v>
      </c>
      <c r="N16" s="6">
        <f>AVERAGE(M16:M17)</f>
        <v>15.94</v>
      </c>
      <c r="P16" s="3">
        <v>5</v>
      </c>
      <c r="Q16" s="3" t="s">
        <v>4</v>
      </c>
      <c r="R16" s="3">
        <v>4</v>
      </c>
      <c r="S16" s="3" t="s">
        <v>12</v>
      </c>
      <c r="T16" s="6">
        <v>13.64</v>
      </c>
      <c r="U16" s="6">
        <f>AVERAGE(T16:T17)</f>
        <v>11.43</v>
      </c>
    </row>
    <row r="17" spans="1:20">
      <c r="B17" s="3">
        <v>5</v>
      </c>
      <c r="C17" s="3" t="s">
        <v>2</v>
      </c>
      <c r="D17" s="3">
        <v>5</v>
      </c>
      <c r="E17" s="3" t="s">
        <v>12</v>
      </c>
      <c r="F17" s="6">
        <v>42.18</v>
      </c>
      <c r="I17" s="3">
        <v>5</v>
      </c>
      <c r="J17" s="3" t="s">
        <v>3</v>
      </c>
      <c r="K17" s="3">
        <v>5</v>
      </c>
      <c r="L17" s="3" t="s">
        <v>12</v>
      </c>
      <c r="M17" s="6">
        <v>14.34</v>
      </c>
      <c r="P17" s="3">
        <v>5</v>
      </c>
      <c r="Q17" s="3" t="s">
        <v>4</v>
      </c>
      <c r="R17" s="3">
        <v>5</v>
      </c>
      <c r="S17" s="3" t="s">
        <v>12</v>
      </c>
      <c r="T17" s="6">
        <v>9.2200000000000006</v>
      </c>
    </row>
    <row r="18" spans="1:20">
      <c r="F18" s="6"/>
    </row>
    <row r="19" spans="1:20">
      <c r="B19" s="3" t="s">
        <v>20</v>
      </c>
    </row>
    <row r="20" spans="1:20">
      <c r="B20" s="3" t="s">
        <v>13</v>
      </c>
    </row>
    <row r="24" spans="1:20" ht="16.5">
      <c r="A24" s="2" t="s">
        <v>52</v>
      </c>
    </row>
    <row r="26" spans="1:20">
      <c r="B26" s="4" t="s">
        <v>5</v>
      </c>
      <c r="C26" s="4" t="s">
        <v>53</v>
      </c>
      <c r="D26" s="4" t="s">
        <v>54</v>
      </c>
      <c r="E26" s="4" t="s">
        <v>55</v>
      </c>
    </row>
    <row r="27" spans="1:20">
      <c r="B27" s="3">
        <v>1</v>
      </c>
      <c r="C27" s="5" t="e">
        <f>LOG10( (AVERAGE(E4:E7,F8:F9)-AVERAGE('Cfree,pore'!E3:E7))/(AVERAGE(DOC!$O$4:$O$7,DOC!$P8:$P9)*10^-6*AVERAGE('Cfree,pore'!E7:E7) ) )</f>
        <v>#NUM!</v>
      </c>
      <c r="D27" s="5">
        <f>LOG10( (AVERAGE(L4:L7,M8:M9)-AVERAGE('Cfree,pore'!K3:K7))/(AVERAGE(DOC!$O$4:$O$7,DOC!$P8:$P9)*10^-6*AVERAGE('Cfree,pore'!K7:K7) ) )</f>
        <v>3.9859760794318766</v>
      </c>
      <c r="E27" s="5">
        <f>LOG10( (AVERAGE(S4:S7,T8:T9)-AVERAGE('Cfree,pore'!Q3:Q7))/(AVERAGE(DOC!$O$4:$O$7,DOC!$P8:$P9)*10^-6*AVERAGE('Cfree,pore'!Q3:Q7) ) )</f>
        <v>5.541235783847613</v>
      </c>
    </row>
    <row r="28" spans="1:20">
      <c r="B28" s="3">
        <v>2</v>
      </c>
      <c r="C28" s="5">
        <f>LOG10( (AVERAGE(E4:E7,F10:F11)-AVERAGE('Cfree,pore'!E8:E13))/(AVERAGE(DOC!$O$4:$O$7,DOC!$P10:$P11)*10^-6*AVERAGE('Cfree,pore'!E8:E13) ) )</f>
        <v>2.6720907197685273</v>
      </c>
      <c r="D28" s="5">
        <f>LOG10( (AVERAGE(L4:L7,M8:M9)-AVERAGE('Cfree,pore'!K8:K13))/(AVERAGE(DOC!$O$4:$O$7,DOC!$P10:$P11)*10^-6*AVERAGE('Cfree,pore'!K8:K13) ) )</f>
        <v>4.0987566169170391</v>
      </c>
      <c r="E28" s="5">
        <f>LOG10( (AVERAGE(S4:S7,T10:T11)-AVERAGE('Cfree,pore'!Q8:Q13))/(AVERAGE(DOC!$O$4:$O$7,DOC!$P10:$P11)*10^-6*AVERAGE('Cfree,pore'!Q8:Q13) ) )</f>
        <v>5.7976321847447032</v>
      </c>
    </row>
    <row r="29" spans="1:20">
      <c r="B29" s="3">
        <v>3</v>
      </c>
      <c r="C29" s="5">
        <f>LOG10( (AVERAGE(E$4:E$7,F12:F13)-AVERAGE('Cfree,pore'!E14:E19))/(AVERAGE(DOC!$O$4:$O$7,DOC!$P12:$P13)*10^-6*AVERAGE('Cfree,pore'!E14:E19) ) )</f>
        <v>3.2250280794951092</v>
      </c>
      <c r="D29" s="5">
        <f>LOG10( (AVERAGE(L$4:L$7,M12:M13)-AVERAGE('Cfree,pore'!K14:K19))/(AVERAGE(DOC!$O$4:$O$7,DOC!$P12:$P13)*10^-6*AVERAGE('Cfree,pore'!K14:K19) ) )</f>
        <v>4.2608344477621518</v>
      </c>
      <c r="E29" s="5">
        <f>LOG10( (AVERAGE(S$4:S$7,T12:T13)-AVERAGE('Cfree,pore'!Q14:Q19))/(AVERAGE(DOC!$O$4:$O$7,DOC!$P12:$P13)*10^-6*AVERAGE('Cfree,pore'!Q14:Q19) ) )</f>
        <v>5.767142731436226</v>
      </c>
    </row>
    <row r="30" spans="1:20">
      <c r="B30" s="3">
        <v>4</v>
      </c>
      <c r="C30" s="5" t="e">
        <f>LOG10( (AVERAGE(E$4:E$7,F14:F15)-AVERAGE('Cfree,pore'!E20:E25))/(AVERAGE(DOC!$O$4:$O$7,DOC!$P14:$P15)*10^-6*AVERAGE('Cfree,pore'!E20:E25) ) )</f>
        <v>#NUM!</v>
      </c>
      <c r="D30" s="5">
        <f>LOG10( (AVERAGE(L$4:L$7,M14:M15)-AVERAGE('Cfree,pore'!K20:K25))/(AVERAGE(DOC!$O$4:$O$7,DOC!$P14:$P15)*10^-6*AVERAGE('Cfree,pore'!K20:K25) ) )</f>
        <v>4.0538721313434953</v>
      </c>
      <c r="E30" s="5">
        <f>LOG10( (AVERAGE(S$4:S$7,T14:T15)-AVERAGE('Cfree,pore'!Q20:Q25))/(AVERAGE(DOC!$O$4:$O$7,DOC!$P14:$P15)*10^-6*AVERAGE('Cfree,pore'!Q20:Q25) ) )</f>
        <v>5.6452795005504885</v>
      </c>
    </row>
    <row r="31" spans="1:20">
      <c r="B31" s="4">
        <v>5</v>
      </c>
      <c r="C31" s="14" t="e">
        <f>LOG10( (AVERAGE(E$4:E$7,F16:F17)-AVERAGE('Cfree,pore'!E26:E30))/(AVERAGE(DOC!$O$4:$O$7,DOC!$P16:$P17)*10^-6*AVERAGE('Cfree,pore'!E26:E30) ) )</f>
        <v>#NUM!</v>
      </c>
      <c r="D31" s="14">
        <f>LOG10( (AVERAGE(L$4:L$7,M16:M17)-AVERAGE('Cfree,pore'!K26:K30))/(AVERAGE(DOC!$O$4:$O$7,DOC!$P16:$P17)*10^-6*AVERAGE('Cfree,pore'!K26:K30) ) )</f>
        <v>3.9964011538360302</v>
      </c>
      <c r="E31" s="14">
        <f>LOG10( (AVERAGE(S$4:S$7,T16:T17)-AVERAGE('Cfree,pore'!Q26:Q30))/(AVERAGE(DOC!$O$4:$O$7,DOC!$P16:$P17)*10^-6*AVERAGE('Cfree,pore'!Q26:Q30) ) )</f>
        <v>5.5890092816729409</v>
      </c>
    </row>
    <row r="32" spans="1:20">
      <c r="B32" s="3" t="s">
        <v>48</v>
      </c>
      <c r="C32" s="5">
        <f>AVERAGE(C28:C29)</f>
        <v>2.9485593996318182</v>
      </c>
      <c r="D32" s="5">
        <f>AVERAGE(D27:D31)</f>
        <v>4.0791680858581181</v>
      </c>
      <c r="E32" s="5">
        <f>AVERAGE(E27:E31)</f>
        <v>5.6680598964503934</v>
      </c>
    </row>
    <row r="33" spans="2:5">
      <c r="C33" s="13">
        <f>10^C32</f>
        <v>888.29946313300002</v>
      </c>
      <c r="D33" s="13">
        <f t="shared" ref="D33:E33" si="0">10^D32</f>
        <v>11999.636376035232</v>
      </c>
      <c r="E33" s="13">
        <f t="shared" si="0"/>
        <v>465650.31003650732</v>
      </c>
    </row>
    <row r="35" spans="2:5">
      <c r="B35" s="3" t="s">
        <v>47</v>
      </c>
    </row>
  </sheetData>
  <mergeCells count="3">
    <mergeCell ref="E2:F2"/>
    <mergeCell ref="L2:M2"/>
    <mergeCell ref="S2:T2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zoomScale="90" zoomScaleNormal="90" workbookViewId="0">
      <selection activeCell="M35" sqref="M35"/>
    </sheetView>
  </sheetViews>
  <sheetFormatPr defaultColWidth="9" defaultRowHeight="14.25"/>
  <cols>
    <col min="1" max="16384" width="9" style="3"/>
  </cols>
  <sheetData>
    <row r="1" spans="1:18" ht="15">
      <c r="A1" s="2" t="s">
        <v>18</v>
      </c>
    </row>
    <row r="2" spans="1:18">
      <c r="B2" s="4" t="s">
        <v>5</v>
      </c>
      <c r="C2" s="4" t="s">
        <v>0</v>
      </c>
      <c r="D2" s="4" t="s">
        <v>1</v>
      </c>
      <c r="E2" s="4" t="s">
        <v>19</v>
      </c>
      <c r="H2" s="4" t="s">
        <v>5</v>
      </c>
      <c r="I2" s="4" t="s">
        <v>0</v>
      </c>
      <c r="J2" s="4" t="s">
        <v>1</v>
      </c>
      <c r="K2" s="4" t="s">
        <v>19</v>
      </c>
      <c r="N2" s="4" t="s">
        <v>5</v>
      </c>
      <c r="O2" s="4" t="s">
        <v>0</v>
      </c>
      <c r="P2" s="4" t="s">
        <v>1</v>
      </c>
      <c r="Q2" s="4" t="s">
        <v>19</v>
      </c>
    </row>
    <row r="3" spans="1:18">
      <c r="B3" s="3">
        <v>1</v>
      </c>
      <c r="C3" s="3" t="s">
        <v>2</v>
      </c>
      <c r="D3" s="3">
        <v>1</v>
      </c>
      <c r="E3" s="6">
        <v>14.1771779518467</v>
      </c>
      <c r="F3" s="6"/>
      <c r="H3" s="3">
        <v>1</v>
      </c>
      <c r="I3" s="3" t="s">
        <v>3</v>
      </c>
      <c r="J3" s="3">
        <v>1</v>
      </c>
      <c r="K3" s="5">
        <v>4.1947491104598402</v>
      </c>
      <c r="L3" s="6"/>
      <c r="N3" s="3">
        <v>1</v>
      </c>
      <c r="O3" s="3" t="s">
        <v>4</v>
      </c>
      <c r="P3" s="3">
        <v>1</v>
      </c>
      <c r="Q3" s="5">
        <v>0.11483535540166501</v>
      </c>
      <c r="R3" s="5"/>
    </row>
    <row r="4" spans="1:18">
      <c r="B4" s="3">
        <v>1</v>
      </c>
      <c r="C4" s="3" t="s">
        <v>2</v>
      </c>
      <c r="D4" s="3">
        <v>2</v>
      </c>
      <c r="E4" s="6">
        <v>9.8229441384824305</v>
      </c>
      <c r="H4" s="3">
        <v>1</v>
      </c>
      <c r="I4" s="3" t="s">
        <v>3</v>
      </c>
      <c r="J4" s="3">
        <v>2</v>
      </c>
      <c r="K4" s="5">
        <v>4.4980075582775996</v>
      </c>
      <c r="N4" s="3">
        <v>1</v>
      </c>
      <c r="O4" s="3" t="s">
        <v>4</v>
      </c>
      <c r="P4" s="3">
        <v>2</v>
      </c>
      <c r="Q4" s="5">
        <v>0.146718390193774</v>
      </c>
      <c r="R4" s="5"/>
    </row>
    <row r="5" spans="1:18">
      <c r="B5" s="3">
        <v>1</v>
      </c>
      <c r="C5" s="3" t="s">
        <v>2</v>
      </c>
      <c r="D5" s="3">
        <v>3</v>
      </c>
      <c r="E5" s="6">
        <v>9.0454023860959598</v>
      </c>
      <c r="H5" s="3">
        <v>1</v>
      </c>
      <c r="I5" s="3" t="s">
        <v>3</v>
      </c>
      <c r="J5" s="3">
        <v>3</v>
      </c>
      <c r="K5" s="5">
        <v>3.2106265346383398</v>
      </c>
      <c r="N5" s="3">
        <v>1</v>
      </c>
      <c r="O5" s="3" t="s">
        <v>4</v>
      </c>
      <c r="P5" s="3">
        <v>3</v>
      </c>
      <c r="Q5" s="5">
        <v>0.10608868214011299</v>
      </c>
      <c r="R5" s="5"/>
    </row>
    <row r="6" spans="1:18">
      <c r="B6" s="3">
        <v>1</v>
      </c>
      <c r="C6" s="3" t="s">
        <v>2</v>
      </c>
      <c r="D6" s="3">
        <v>4</v>
      </c>
      <c r="E6" s="6">
        <v>10.228993720284301</v>
      </c>
      <c r="H6" s="3">
        <v>1</v>
      </c>
      <c r="I6" s="3" t="s">
        <v>3</v>
      </c>
      <c r="J6" s="3">
        <v>4</v>
      </c>
      <c r="K6" s="5">
        <v>3.59605823928413</v>
      </c>
      <c r="N6" s="3">
        <v>1</v>
      </c>
      <c r="O6" s="3" t="s">
        <v>4</v>
      </c>
      <c r="P6" s="3">
        <v>4</v>
      </c>
      <c r="Q6" s="5">
        <v>0.108628038893467</v>
      </c>
      <c r="R6" s="5"/>
    </row>
    <row r="7" spans="1:18">
      <c r="B7" s="3">
        <v>1</v>
      </c>
      <c r="C7" s="3" t="s">
        <v>2</v>
      </c>
      <c r="D7" s="3">
        <v>5</v>
      </c>
      <c r="E7" s="6">
        <v>14.246292774281001</v>
      </c>
      <c r="H7" s="3">
        <v>1</v>
      </c>
      <c r="I7" s="3" t="s">
        <v>3</v>
      </c>
      <c r="J7" s="3">
        <v>5</v>
      </c>
      <c r="K7" s="5">
        <v>4.2651833305981599</v>
      </c>
      <c r="N7" s="3">
        <v>1</v>
      </c>
      <c r="O7" s="3" t="s">
        <v>4</v>
      </c>
      <c r="P7" s="3">
        <v>5</v>
      </c>
      <c r="Q7" s="5">
        <v>0.12386417941359</v>
      </c>
      <c r="R7" s="5"/>
    </row>
    <row r="8" spans="1:18">
      <c r="B8" s="3">
        <v>2</v>
      </c>
      <c r="C8" s="3" t="s">
        <v>2</v>
      </c>
      <c r="D8" s="3">
        <v>1</v>
      </c>
      <c r="E8" s="6">
        <v>7.08426929952119</v>
      </c>
      <c r="F8" s="6"/>
      <c r="H8" s="3">
        <v>2</v>
      </c>
      <c r="I8" s="3" t="s">
        <v>3</v>
      </c>
      <c r="J8" s="3">
        <v>1</v>
      </c>
      <c r="K8" s="5">
        <v>1.61998706318132</v>
      </c>
      <c r="L8" s="6"/>
      <c r="N8" s="3">
        <v>2</v>
      </c>
      <c r="O8" s="3" t="s">
        <v>4</v>
      </c>
      <c r="P8" s="3">
        <v>1</v>
      </c>
      <c r="Q8" s="5">
        <v>7.1384139844278299E-2</v>
      </c>
      <c r="R8" s="5"/>
    </row>
    <row r="9" spans="1:18">
      <c r="B9" s="3">
        <v>2</v>
      </c>
      <c r="C9" s="3" t="s">
        <v>2</v>
      </c>
      <c r="D9" s="3">
        <v>2</v>
      </c>
      <c r="E9" s="6">
        <v>11.5594540521456</v>
      </c>
      <c r="H9" s="3">
        <v>2</v>
      </c>
      <c r="I9" s="3" t="s">
        <v>3</v>
      </c>
      <c r="J9" s="3">
        <v>2</v>
      </c>
      <c r="K9" s="5">
        <v>2.3986764969327301</v>
      </c>
      <c r="N9" s="3">
        <v>2</v>
      </c>
      <c r="O9" s="3" t="s">
        <v>4</v>
      </c>
      <c r="P9" s="3">
        <v>2</v>
      </c>
      <c r="Q9" s="5">
        <v>7.7309305602103806E-2</v>
      </c>
      <c r="R9" s="5"/>
    </row>
    <row r="10" spans="1:18">
      <c r="B10" s="3">
        <v>2</v>
      </c>
      <c r="C10" s="3" t="s">
        <v>2</v>
      </c>
      <c r="D10" s="3">
        <v>3</v>
      </c>
      <c r="E10" s="6">
        <v>12.1434743017158</v>
      </c>
      <c r="H10" s="3">
        <v>2</v>
      </c>
      <c r="I10" s="3" t="s">
        <v>3</v>
      </c>
      <c r="J10" s="3">
        <v>3</v>
      </c>
      <c r="K10" s="5">
        <v>2.8564989278317898</v>
      </c>
      <c r="N10" s="3">
        <v>2</v>
      </c>
      <c r="O10" s="3" t="s">
        <v>4</v>
      </c>
      <c r="P10" s="3">
        <v>3</v>
      </c>
      <c r="Q10" s="5">
        <v>9.02882401192453E-2</v>
      </c>
      <c r="R10" s="5"/>
    </row>
    <row r="11" spans="1:18">
      <c r="B11" s="3">
        <v>2</v>
      </c>
      <c r="C11" s="3" t="s">
        <v>2</v>
      </c>
      <c r="D11" s="3">
        <v>4</v>
      </c>
      <c r="E11" s="6">
        <v>12.4579467437921</v>
      </c>
      <c r="H11" s="3">
        <v>2</v>
      </c>
      <c r="I11" s="3" t="s">
        <v>3</v>
      </c>
      <c r="J11" s="3">
        <v>4</v>
      </c>
      <c r="K11" s="5">
        <v>2.9347591724299198</v>
      </c>
      <c r="N11" s="3">
        <v>2</v>
      </c>
      <c r="O11" s="3" t="s">
        <v>4</v>
      </c>
      <c r="P11" s="3">
        <v>4</v>
      </c>
      <c r="Q11" s="5">
        <v>0.11003879264532999</v>
      </c>
      <c r="R11" s="5"/>
    </row>
    <row r="12" spans="1:18">
      <c r="B12" s="3">
        <v>2</v>
      </c>
      <c r="C12" s="3" t="s">
        <v>2</v>
      </c>
      <c r="D12" s="3">
        <v>5</v>
      </c>
      <c r="E12" s="6">
        <v>8.0173194023849597</v>
      </c>
      <c r="H12" s="3">
        <v>2</v>
      </c>
      <c r="I12" s="3" t="s">
        <v>3</v>
      </c>
      <c r="J12" s="3">
        <v>5</v>
      </c>
      <c r="K12" s="5">
        <v>1.8762893642402001</v>
      </c>
      <c r="N12" s="3">
        <v>2</v>
      </c>
      <c r="O12" s="3" t="s">
        <v>4</v>
      </c>
      <c r="P12" s="3">
        <v>5</v>
      </c>
      <c r="Q12" s="5">
        <v>6.7151878588688693E-2</v>
      </c>
      <c r="R12" s="5"/>
    </row>
    <row r="13" spans="1:18">
      <c r="B13" s="3">
        <v>3</v>
      </c>
      <c r="C13" s="3" t="s">
        <v>2</v>
      </c>
      <c r="D13" s="3">
        <v>1</v>
      </c>
      <c r="E13" s="6">
        <v>14.237653421476701</v>
      </c>
      <c r="F13" s="6"/>
      <c r="H13" s="3">
        <v>3</v>
      </c>
      <c r="I13" s="3" t="s">
        <v>3</v>
      </c>
      <c r="J13" s="3">
        <v>1</v>
      </c>
      <c r="K13" s="5">
        <v>2.6999784386355299</v>
      </c>
      <c r="L13" s="6"/>
      <c r="N13" s="3">
        <v>3</v>
      </c>
      <c r="O13" s="3" t="s">
        <v>4</v>
      </c>
      <c r="P13" s="3">
        <v>1</v>
      </c>
      <c r="Q13" s="5">
        <v>0.104395777637877</v>
      </c>
      <c r="R13" s="5"/>
    </row>
    <row r="14" spans="1:18">
      <c r="B14" s="3">
        <v>3</v>
      </c>
      <c r="C14" s="3" t="s">
        <v>2</v>
      </c>
      <c r="D14" s="3">
        <v>2</v>
      </c>
      <c r="E14" s="6">
        <v>13.434193610677401</v>
      </c>
      <c r="H14" s="3">
        <v>3</v>
      </c>
      <c r="I14" s="3" t="s">
        <v>3</v>
      </c>
      <c r="J14" s="3">
        <v>2</v>
      </c>
      <c r="K14" s="5">
        <v>2.77041265877385</v>
      </c>
      <c r="N14" s="3">
        <v>3</v>
      </c>
      <c r="O14" s="3" t="s">
        <v>4</v>
      </c>
      <c r="P14" s="3">
        <v>2</v>
      </c>
      <c r="Q14" s="5">
        <v>9.9881365631915103E-2</v>
      </c>
      <c r="R14" s="5"/>
    </row>
    <row r="15" spans="1:18">
      <c r="B15" s="3">
        <v>3</v>
      </c>
      <c r="C15" s="3" t="s">
        <v>2</v>
      </c>
      <c r="D15" s="3">
        <v>4</v>
      </c>
      <c r="E15" s="6">
        <v>10.9892567670621</v>
      </c>
      <c r="H15" s="3">
        <v>3</v>
      </c>
      <c r="I15" s="3" t="s">
        <v>3</v>
      </c>
      <c r="J15" s="3">
        <v>4</v>
      </c>
      <c r="K15" s="5">
        <v>2.3888939663579598</v>
      </c>
      <c r="N15" s="3">
        <v>3</v>
      </c>
      <c r="O15" s="3" t="s">
        <v>4</v>
      </c>
      <c r="P15" s="3">
        <v>4</v>
      </c>
      <c r="Q15" s="5">
        <v>0.105242229888995</v>
      </c>
      <c r="R15" s="5"/>
    </row>
    <row r="16" spans="1:18">
      <c r="B16" s="3">
        <v>3</v>
      </c>
      <c r="C16" s="3" t="s">
        <v>2</v>
      </c>
      <c r="D16" s="3">
        <v>5</v>
      </c>
      <c r="E16" s="6">
        <v>11.6717656386014</v>
      </c>
      <c r="H16" s="3">
        <v>3</v>
      </c>
      <c r="I16" s="3" t="s">
        <v>3</v>
      </c>
      <c r="J16" s="3">
        <v>5</v>
      </c>
      <c r="K16" s="5">
        <v>2.5356319249794601</v>
      </c>
      <c r="N16" s="3">
        <v>3</v>
      </c>
      <c r="O16" s="3" t="s">
        <v>4</v>
      </c>
      <c r="P16" s="3">
        <v>5</v>
      </c>
      <c r="Q16" s="5">
        <v>9.42383506244623E-2</v>
      </c>
      <c r="R16" s="5"/>
    </row>
    <row r="17" spans="2:18">
      <c r="B17" s="3">
        <v>4</v>
      </c>
      <c r="C17" s="3" t="s">
        <v>2</v>
      </c>
      <c r="D17" s="3">
        <v>1</v>
      </c>
      <c r="E17" s="6">
        <v>11.5911316790946</v>
      </c>
      <c r="F17" s="6"/>
      <c r="H17" s="3">
        <v>4</v>
      </c>
      <c r="I17" s="3" t="s">
        <v>3</v>
      </c>
      <c r="J17" s="3">
        <v>1</v>
      </c>
      <c r="K17" s="5">
        <v>2.39215480988288</v>
      </c>
      <c r="L17" s="6"/>
      <c r="N17" s="3">
        <v>4</v>
      </c>
      <c r="O17" s="3" t="s">
        <v>4</v>
      </c>
      <c r="P17" s="3">
        <v>1</v>
      </c>
      <c r="Q17" s="5">
        <v>0.105994631889989</v>
      </c>
      <c r="R17" s="5"/>
    </row>
    <row r="18" spans="2:18">
      <c r="B18" s="3">
        <v>4</v>
      </c>
      <c r="C18" s="3" t="s">
        <v>2</v>
      </c>
      <c r="D18" s="3">
        <v>2</v>
      </c>
      <c r="E18" s="6">
        <v>9.0799597973131405</v>
      </c>
      <c r="H18" s="3">
        <v>4</v>
      </c>
      <c r="I18" s="3" t="s">
        <v>3</v>
      </c>
      <c r="J18" s="3">
        <v>2</v>
      </c>
      <c r="K18" s="5">
        <v>1.8234636991364599</v>
      </c>
      <c r="N18" s="3">
        <v>4</v>
      </c>
      <c r="O18" s="3" t="s">
        <v>4</v>
      </c>
      <c r="P18" s="3">
        <v>2</v>
      </c>
      <c r="Q18" s="5">
        <v>7.4769948848750004E-2</v>
      </c>
      <c r="R18" s="5"/>
    </row>
    <row r="19" spans="2:18">
      <c r="B19" s="3">
        <v>4</v>
      </c>
      <c r="C19" s="3" t="s">
        <v>2</v>
      </c>
      <c r="D19" s="3">
        <v>3</v>
      </c>
      <c r="E19" s="6">
        <v>10.030288605785501</v>
      </c>
      <c r="H19" s="3">
        <v>4</v>
      </c>
      <c r="I19" s="3" t="s">
        <v>3</v>
      </c>
      <c r="J19" s="3">
        <v>3</v>
      </c>
      <c r="K19" s="5">
        <v>1.94868009049347</v>
      </c>
      <c r="N19" s="3">
        <v>4</v>
      </c>
      <c r="O19" s="3" t="s">
        <v>4</v>
      </c>
      <c r="P19" s="3">
        <v>3</v>
      </c>
      <c r="Q19" s="5">
        <v>7.84379086035943E-2</v>
      </c>
      <c r="R19" s="5"/>
    </row>
    <row r="20" spans="2:18">
      <c r="B20" s="3">
        <v>4</v>
      </c>
      <c r="C20" s="3" t="s">
        <v>2</v>
      </c>
      <c r="D20" s="3">
        <v>4</v>
      </c>
      <c r="E20" s="6">
        <v>7.3952860004757799</v>
      </c>
      <c r="H20" s="3">
        <v>4</v>
      </c>
      <c r="I20" s="3" t="s">
        <v>3</v>
      </c>
      <c r="J20" s="3">
        <v>4</v>
      </c>
      <c r="K20" s="5">
        <v>1.59063947145702</v>
      </c>
      <c r="N20" s="3">
        <v>4</v>
      </c>
      <c r="O20" s="3" t="s">
        <v>4</v>
      </c>
      <c r="P20" s="3">
        <v>4</v>
      </c>
      <c r="Q20" s="5">
        <v>8.4645225111792496E-2</v>
      </c>
      <c r="R20" s="5"/>
    </row>
    <row r="21" spans="2:18">
      <c r="B21" s="3">
        <v>4</v>
      </c>
      <c r="C21" s="3" t="s">
        <v>2</v>
      </c>
      <c r="D21" s="3">
        <v>5</v>
      </c>
      <c r="E21" s="6">
        <v>8.2678606337094909</v>
      </c>
      <c r="H21" s="3">
        <v>4</v>
      </c>
      <c r="I21" s="3" t="s">
        <v>3</v>
      </c>
      <c r="J21" s="3">
        <v>5</v>
      </c>
      <c r="K21" s="5">
        <v>1.74911646676823</v>
      </c>
      <c r="N21" s="3">
        <v>4</v>
      </c>
      <c r="O21" s="3" t="s">
        <v>4</v>
      </c>
      <c r="P21" s="3">
        <v>5</v>
      </c>
      <c r="Q21" s="5">
        <v>8.4645225111792496E-2</v>
      </c>
      <c r="R21" s="5"/>
    </row>
    <row r="22" spans="2:18">
      <c r="B22" s="3">
        <v>5</v>
      </c>
      <c r="C22" s="3" t="s">
        <v>2</v>
      </c>
      <c r="D22" s="3">
        <v>1</v>
      </c>
      <c r="E22" s="6">
        <v>6.7386951873494301</v>
      </c>
      <c r="F22" s="6"/>
      <c r="H22" s="3">
        <v>5</v>
      </c>
      <c r="I22" s="3" t="s">
        <v>3</v>
      </c>
      <c r="J22" s="3">
        <v>1</v>
      </c>
      <c r="K22" s="5">
        <v>1.2991200603289801</v>
      </c>
      <c r="L22" s="6"/>
      <c r="N22" s="3">
        <v>5</v>
      </c>
      <c r="O22" s="3" t="s">
        <v>4</v>
      </c>
      <c r="P22" s="3">
        <v>1</v>
      </c>
      <c r="Q22" s="5">
        <v>8.3516622110301905E-2</v>
      </c>
      <c r="R22" s="5"/>
    </row>
    <row r="23" spans="2:18">
      <c r="B23" s="3">
        <v>5</v>
      </c>
      <c r="C23" s="3" t="s">
        <v>2</v>
      </c>
      <c r="D23" s="3">
        <v>2</v>
      </c>
      <c r="E23" s="6">
        <v>7.5075975869315998</v>
      </c>
      <c r="H23" s="3">
        <v>5</v>
      </c>
      <c r="I23" s="3" t="s">
        <v>3</v>
      </c>
      <c r="J23" s="3">
        <v>2</v>
      </c>
      <c r="K23" s="5">
        <v>1.3597717498925299</v>
      </c>
      <c r="N23" s="3">
        <v>5</v>
      </c>
      <c r="O23" s="3" t="s">
        <v>4</v>
      </c>
      <c r="P23" s="3">
        <v>2</v>
      </c>
      <c r="Q23" s="5">
        <v>6.9973386092415102E-2</v>
      </c>
    </row>
    <row r="24" spans="2:18">
      <c r="B24" s="3">
        <v>5</v>
      </c>
      <c r="C24" s="3" t="s">
        <v>2</v>
      </c>
      <c r="D24" s="3">
        <v>3</v>
      </c>
      <c r="E24" s="6">
        <v>11.5453169293749</v>
      </c>
      <c r="H24" s="3">
        <v>5</v>
      </c>
      <c r="I24" s="3" t="s">
        <v>3</v>
      </c>
      <c r="J24" s="3">
        <v>3</v>
      </c>
      <c r="K24" s="5">
        <v>1.9970591507905</v>
      </c>
      <c r="N24" s="3">
        <v>5</v>
      </c>
      <c r="O24" s="3" t="s">
        <v>4</v>
      </c>
      <c r="P24" s="3">
        <v>3</v>
      </c>
      <c r="Q24" s="5">
        <v>8.6543330159753906E-2</v>
      </c>
    </row>
    <row r="25" spans="2:18">
      <c r="B25" s="3">
        <v>5</v>
      </c>
      <c r="C25" s="3" t="s">
        <v>2</v>
      </c>
      <c r="D25" s="3">
        <v>4</v>
      </c>
      <c r="E25" s="6">
        <v>6.0389076102016004</v>
      </c>
      <c r="H25" s="3">
        <v>5</v>
      </c>
      <c r="I25" s="3" t="s">
        <v>3</v>
      </c>
      <c r="J25" s="3">
        <v>4</v>
      </c>
      <c r="K25" s="5">
        <v>1.2736854808345901</v>
      </c>
      <c r="N25" s="3">
        <v>5</v>
      </c>
      <c r="O25" s="3" t="s">
        <v>4</v>
      </c>
      <c r="P25" s="3">
        <v>4</v>
      </c>
      <c r="Q25" s="5">
        <v>8.2105868358438694E-2</v>
      </c>
    </row>
    <row r="26" spans="2:18">
      <c r="B26" s="3">
        <v>5</v>
      </c>
      <c r="C26" s="3" t="s">
        <v>2</v>
      </c>
      <c r="D26" s="3">
        <v>5</v>
      </c>
      <c r="E26" s="6">
        <v>6.8164493625880702</v>
      </c>
      <c r="H26" s="3">
        <v>5</v>
      </c>
      <c r="I26" s="3" t="s">
        <v>3</v>
      </c>
      <c r="J26" s="3">
        <v>5</v>
      </c>
      <c r="K26" s="5">
        <v>1.28542451752431</v>
      </c>
      <c r="N26" s="3">
        <v>5</v>
      </c>
      <c r="O26" s="3" t="s">
        <v>4</v>
      </c>
      <c r="P26" s="3">
        <v>5</v>
      </c>
      <c r="Q26" s="5">
        <v>8.1259416107320806E-2</v>
      </c>
    </row>
    <row r="28" spans="2:18">
      <c r="B28" s="3" t="s">
        <v>20</v>
      </c>
    </row>
    <row r="29" spans="2:18">
      <c r="B29" s="3" t="s">
        <v>21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workbookViewId="0">
      <selection activeCell="A23" sqref="A23"/>
    </sheetView>
  </sheetViews>
  <sheetFormatPr defaultColWidth="9" defaultRowHeight="14.25"/>
  <cols>
    <col min="1" max="16384" width="9" style="3"/>
  </cols>
  <sheetData>
    <row r="1" spans="1:19" ht="15">
      <c r="A1" s="2" t="s">
        <v>18</v>
      </c>
    </row>
    <row r="2" spans="1:19">
      <c r="B2" s="4" t="s">
        <v>5</v>
      </c>
      <c r="C2" s="4" t="s">
        <v>0</v>
      </c>
      <c r="D2" s="4" t="s">
        <v>1</v>
      </c>
      <c r="E2" s="4" t="s">
        <v>22</v>
      </c>
      <c r="H2" s="4" t="s">
        <v>5</v>
      </c>
      <c r="I2" s="4" t="s">
        <v>0</v>
      </c>
      <c r="J2" s="4" t="s">
        <v>1</v>
      </c>
      <c r="K2" s="4" t="s">
        <v>22</v>
      </c>
      <c r="N2" s="4" t="s">
        <v>5</v>
      </c>
      <c r="O2" s="4" t="s">
        <v>0</v>
      </c>
      <c r="P2" s="4" t="s">
        <v>1</v>
      </c>
      <c r="Q2" s="4" t="s">
        <v>22</v>
      </c>
    </row>
    <row r="3" spans="1:19">
      <c r="B3" s="3">
        <v>1</v>
      </c>
      <c r="C3" s="3" t="s">
        <v>2</v>
      </c>
      <c r="D3" s="3">
        <v>1</v>
      </c>
      <c r="E3" s="6">
        <v>56.072855440990701</v>
      </c>
      <c r="F3" s="13"/>
      <c r="G3" s="13"/>
      <c r="H3" s="3">
        <v>1</v>
      </c>
      <c r="I3" s="3" t="s">
        <v>3</v>
      </c>
      <c r="J3" s="3">
        <v>1</v>
      </c>
      <c r="K3" s="6">
        <v>8.5021929731409909</v>
      </c>
      <c r="L3" s="6"/>
      <c r="M3" s="6"/>
      <c r="N3" s="3">
        <v>1</v>
      </c>
      <c r="O3" s="3" t="s">
        <v>4</v>
      </c>
      <c r="P3" s="3">
        <v>1</v>
      </c>
      <c r="Q3" s="5">
        <v>0.274137669062059</v>
      </c>
      <c r="R3" s="5"/>
      <c r="S3" s="5"/>
    </row>
    <row r="4" spans="1:19">
      <c r="B4" s="3">
        <v>1</v>
      </c>
      <c r="C4" s="3" t="s">
        <v>2</v>
      </c>
      <c r="D4" s="3">
        <v>2</v>
      </c>
      <c r="E4" s="6">
        <v>48.612973664162801</v>
      </c>
      <c r="F4" s="13"/>
      <c r="H4" s="3">
        <v>1</v>
      </c>
      <c r="I4" s="3" t="s">
        <v>3</v>
      </c>
      <c r="J4" s="3">
        <v>2</v>
      </c>
      <c r="K4" s="6">
        <v>10.0609564449713</v>
      </c>
      <c r="M4" s="6"/>
      <c r="N4" s="3">
        <v>1</v>
      </c>
      <c r="O4" s="3" t="s">
        <v>4</v>
      </c>
      <c r="P4" s="3">
        <v>2</v>
      </c>
      <c r="Q4" s="5">
        <v>0.38012217246357299</v>
      </c>
      <c r="R4" s="5"/>
      <c r="S4" s="5"/>
    </row>
    <row r="5" spans="1:19">
      <c r="B5" s="3">
        <v>1</v>
      </c>
      <c r="C5" s="3" t="s">
        <v>2</v>
      </c>
      <c r="D5" s="3">
        <v>2</v>
      </c>
      <c r="E5" s="6">
        <v>33.080081887642301</v>
      </c>
      <c r="F5" s="13"/>
      <c r="H5" s="3">
        <v>1</v>
      </c>
      <c r="I5" s="3" t="s">
        <v>3</v>
      </c>
      <c r="J5" s="3">
        <v>2</v>
      </c>
      <c r="K5" s="6">
        <v>7.0395090016019104</v>
      </c>
      <c r="M5" s="6"/>
      <c r="N5" s="3">
        <v>1</v>
      </c>
      <c r="O5" s="3" t="s">
        <v>4</v>
      </c>
      <c r="P5" s="3">
        <v>2</v>
      </c>
      <c r="Q5" s="5">
        <v>0.39698610577430699</v>
      </c>
      <c r="R5" s="5"/>
      <c r="S5" s="5"/>
    </row>
    <row r="6" spans="1:19">
      <c r="B6" s="3">
        <v>1</v>
      </c>
      <c r="C6" s="3" t="s">
        <v>2</v>
      </c>
      <c r="D6" s="3">
        <v>3</v>
      </c>
      <c r="E6" s="6">
        <v>49.181675676645398</v>
      </c>
      <c r="F6" s="13"/>
      <c r="H6" s="3">
        <v>1</v>
      </c>
      <c r="I6" s="3" t="s">
        <v>3</v>
      </c>
      <c r="J6" s="3">
        <v>3</v>
      </c>
      <c r="K6" s="6">
        <v>7.8064593986636002</v>
      </c>
      <c r="L6" s="6"/>
      <c r="M6" s="6"/>
      <c r="N6" s="3">
        <v>1</v>
      </c>
      <c r="O6" s="3" t="s">
        <v>4</v>
      </c>
      <c r="P6" s="3">
        <v>3</v>
      </c>
      <c r="Q6" s="5">
        <v>0.22219371591845499</v>
      </c>
      <c r="R6" s="5"/>
      <c r="S6" s="5"/>
    </row>
    <row r="7" spans="1:19">
      <c r="B7" s="3">
        <v>1</v>
      </c>
      <c r="C7" s="3" t="s">
        <v>2</v>
      </c>
      <c r="D7" s="3">
        <v>3</v>
      </c>
      <c r="E7" s="6">
        <v>41.257709280951303</v>
      </c>
      <c r="F7" s="13"/>
      <c r="H7" s="3">
        <v>1</v>
      </c>
      <c r="I7" s="3" t="s">
        <v>3</v>
      </c>
      <c r="J7" s="3">
        <v>3</v>
      </c>
      <c r="K7" s="6">
        <v>7.9586320964933002</v>
      </c>
      <c r="M7" s="6"/>
      <c r="N7" s="3">
        <v>1</v>
      </c>
      <c r="O7" s="3" t="s">
        <v>4</v>
      </c>
      <c r="P7" s="3">
        <v>3</v>
      </c>
      <c r="Q7" s="5">
        <v>0.29077202330069402</v>
      </c>
      <c r="R7" s="5"/>
      <c r="S7" s="5"/>
    </row>
    <row r="8" spans="1:19">
      <c r="B8" s="3">
        <v>2</v>
      </c>
      <c r="C8" s="3" t="s">
        <v>2</v>
      </c>
      <c r="D8" s="3">
        <v>1</v>
      </c>
      <c r="E8" s="6">
        <v>37.172255332609602</v>
      </c>
      <c r="F8" s="13"/>
      <c r="G8" s="13"/>
      <c r="H8" s="3">
        <v>2</v>
      </c>
      <c r="I8" s="3" t="s">
        <v>3</v>
      </c>
      <c r="J8" s="3">
        <v>1</v>
      </c>
      <c r="K8" s="6">
        <v>5.6790850830044004</v>
      </c>
      <c r="L8" s="6"/>
      <c r="M8" s="6"/>
      <c r="N8" s="3">
        <v>2</v>
      </c>
      <c r="O8" s="3" t="s">
        <v>4</v>
      </c>
      <c r="P8" s="3">
        <v>1</v>
      </c>
      <c r="Q8" s="5">
        <v>0.29099147388431801</v>
      </c>
      <c r="R8" s="5"/>
      <c r="S8" s="5"/>
    </row>
    <row r="9" spans="1:19">
      <c r="B9" s="3">
        <v>2</v>
      </c>
      <c r="C9" s="3" t="s">
        <v>2</v>
      </c>
      <c r="D9" s="3">
        <v>1</v>
      </c>
      <c r="E9" s="6">
        <v>38.4019232150874</v>
      </c>
      <c r="F9" s="13"/>
      <c r="H9" s="3">
        <v>2</v>
      </c>
      <c r="I9" s="3" t="s">
        <v>3</v>
      </c>
      <c r="J9" s="3">
        <v>1</v>
      </c>
      <c r="K9" s="6">
        <v>6.2246242047238702</v>
      </c>
      <c r="M9" s="6"/>
      <c r="N9" s="3">
        <v>2</v>
      </c>
      <c r="O9" s="3" t="s">
        <v>4</v>
      </c>
      <c r="P9" s="3">
        <v>1</v>
      </c>
      <c r="Q9" s="5">
        <v>0.19404917856878401</v>
      </c>
      <c r="R9" s="5"/>
      <c r="S9" s="5"/>
    </row>
    <row r="10" spans="1:19">
      <c r="B10" s="3">
        <v>2</v>
      </c>
      <c r="C10" s="3" t="s">
        <v>2</v>
      </c>
      <c r="D10" s="3">
        <v>2</v>
      </c>
      <c r="E10" s="6">
        <v>43.058534376601997</v>
      </c>
      <c r="F10" s="13"/>
      <c r="H10" s="3">
        <v>2</v>
      </c>
      <c r="I10" s="3" t="s">
        <v>3</v>
      </c>
      <c r="J10" s="3">
        <v>2</v>
      </c>
      <c r="K10" s="6">
        <v>7.0977150585217696</v>
      </c>
      <c r="M10" s="6"/>
      <c r="N10" s="3">
        <v>2</v>
      </c>
      <c r="O10" s="3" t="s">
        <v>4</v>
      </c>
      <c r="P10" s="3">
        <v>2</v>
      </c>
      <c r="Q10" s="5">
        <v>0.22565006261052001</v>
      </c>
      <c r="R10" s="5"/>
      <c r="S10" s="5"/>
    </row>
    <row r="11" spans="1:19">
      <c r="B11" s="3">
        <v>2</v>
      </c>
      <c r="C11" s="3" t="s">
        <v>2</v>
      </c>
      <c r="D11" s="3">
        <v>2</v>
      </c>
      <c r="E11" s="6">
        <v>39.611432607688599</v>
      </c>
      <c r="F11" s="13"/>
      <c r="H11" s="3">
        <v>2</v>
      </c>
      <c r="I11" s="3" t="s">
        <v>3</v>
      </c>
      <c r="J11" s="3">
        <v>2</v>
      </c>
      <c r="K11" s="6">
        <v>7.1422255726369599</v>
      </c>
      <c r="M11" s="6"/>
      <c r="N11" s="3">
        <v>2</v>
      </c>
      <c r="O11" s="3" t="s">
        <v>4</v>
      </c>
      <c r="P11" s="3">
        <v>2</v>
      </c>
      <c r="Q11" s="5">
        <v>0.236019102686715</v>
      </c>
      <c r="R11" s="5"/>
      <c r="S11" s="5"/>
    </row>
    <row r="12" spans="1:19">
      <c r="B12" s="3">
        <v>2</v>
      </c>
      <c r="C12" s="3" t="s">
        <v>2</v>
      </c>
      <c r="D12" s="3">
        <v>3</v>
      </c>
      <c r="E12" s="6">
        <v>50.119045455911397</v>
      </c>
      <c r="F12" s="13"/>
      <c r="H12" s="3">
        <v>2</v>
      </c>
      <c r="I12" s="3" t="s">
        <v>3</v>
      </c>
      <c r="J12" s="3">
        <v>3</v>
      </c>
      <c r="K12" s="6">
        <v>7.95026259811267</v>
      </c>
      <c r="M12" s="6"/>
      <c r="N12" s="3">
        <v>2</v>
      </c>
      <c r="O12" s="3" t="s">
        <v>4</v>
      </c>
      <c r="P12" s="3">
        <v>3</v>
      </c>
      <c r="Q12" s="5">
        <v>0.27157009723366698</v>
      </c>
      <c r="R12" s="5"/>
      <c r="S12" s="5"/>
    </row>
    <row r="13" spans="1:19">
      <c r="B13" s="3">
        <v>2</v>
      </c>
      <c r="C13" s="3" t="s">
        <v>2</v>
      </c>
      <c r="D13" s="3">
        <v>3</v>
      </c>
      <c r="E13" s="6">
        <v>41.1384382158476</v>
      </c>
      <c r="F13" s="13"/>
      <c r="H13" s="3">
        <v>2</v>
      </c>
      <c r="I13" s="3" t="s">
        <v>3</v>
      </c>
      <c r="J13" s="3">
        <v>3</v>
      </c>
      <c r="K13" s="6">
        <v>7.5907545994900003</v>
      </c>
      <c r="M13" s="6"/>
      <c r="N13" s="3">
        <v>2</v>
      </c>
      <c r="O13" s="3" t="s">
        <v>4</v>
      </c>
      <c r="P13" s="3">
        <v>3</v>
      </c>
      <c r="Q13" s="5">
        <v>0.25033825326812598</v>
      </c>
      <c r="R13" s="5"/>
      <c r="S13" s="5"/>
    </row>
    <row r="14" spans="1:19">
      <c r="B14" s="3">
        <v>3</v>
      </c>
      <c r="C14" s="3" t="s">
        <v>2</v>
      </c>
      <c r="D14" s="3">
        <v>1</v>
      </c>
      <c r="E14" s="6">
        <v>40.772171460265596</v>
      </c>
      <c r="F14" s="13"/>
      <c r="G14" s="13"/>
      <c r="H14" s="3">
        <v>3</v>
      </c>
      <c r="I14" s="3" t="s">
        <v>3</v>
      </c>
      <c r="J14" s="3">
        <v>1</v>
      </c>
      <c r="K14" s="6">
        <v>6.3132034412508702</v>
      </c>
      <c r="L14" s="6"/>
      <c r="M14" s="6"/>
      <c r="N14" s="3">
        <v>3</v>
      </c>
      <c r="O14" s="3" t="s">
        <v>4</v>
      </c>
      <c r="P14" s="3">
        <v>1</v>
      </c>
      <c r="Q14" s="5">
        <v>0.21215916100600901</v>
      </c>
      <c r="R14" s="5"/>
      <c r="S14" s="5"/>
    </row>
    <row r="15" spans="1:19">
      <c r="B15" s="3">
        <v>3</v>
      </c>
      <c r="C15" s="3" t="s">
        <v>2</v>
      </c>
      <c r="D15" s="3">
        <v>1</v>
      </c>
      <c r="E15" s="6">
        <v>32.455168701464999</v>
      </c>
      <c r="F15" s="13"/>
      <c r="H15" s="3">
        <v>3</v>
      </c>
      <c r="I15" s="3" t="s">
        <v>3</v>
      </c>
      <c r="J15" s="3">
        <v>1</v>
      </c>
      <c r="K15" s="6">
        <v>5.9956042944901702</v>
      </c>
      <c r="M15" s="6"/>
      <c r="N15" s="3">
        <v>3</v>
      </c>
      <c r="O15" s="3" t="s">
        <v>4</v>
      </c>
      <c r="P15" s="3">
        <v>1</v>
      </c>
      <c r="Q15" s="5">
        <v>0.30942532290866398</v>
      </c>
      <c r="R15" s="5"/>
      <c r="S15" s="5"/>
    </row>
    <row r="16" spans="1:19">
      <c r="B16" s="3">
        <v>3</v>
      </c>
      <c r="C16" s="3" t="s">
        <v>2</v>
      </c>
      <c r="D16" s="3">
        <v>2</v>
      </c>
      <c r="E16" s="6">
        <v>23.820615537617702</v>
      </c>
      <c r="F16" s="13"/>
      <c r="H16" s="3">
        <v>3</v>
      </c>
      <c r="I16" s="3" t="s">
        <v>3</v>
      </c>
      <c r="J16" s="3">
        <v>2</v>
      </c>
      <c r="K16" s="6">
        <v>4.7569185341564202</v>
      </c>
      <c r="M16" s="6"/>
      <c r="N16" s="3">
        <v>3</v>
      </c>
      <c r="O16" s="3" t="s">
        <v>4</v>
      </c>
      <c r="P16" s="3">
        <v>2</v>
      </c>
      <c r="Q16" s="5">
        <v>0.166782443553606</v>
      </c>
      <c r="R16" s="5"/>
      <c r="S16" s="5"/>
    </row>
    <row r="17" spans="2:19">
      <c r="B17" s="3">
        <v>3</v>
      </c>
      <c r="C17" s="3" t="s">
        <v>2</v>
      </c>
      <c r="D17" s="3">
        <v>2</v>
      </c>
      <c r="E17" s="6">
        <v>34.108164871353303</v>
      </c>
      <c r="F17" s="13"/>
      <c r="H17" s="3">
        <v>3</v>
      </c>
      <c r="I17" s="3" t="s">
        <v>3</v>
      </c>
      <c r="J17" s="3">
        <v>2</v>
      </c>
      <c r="K17" s="6">
        <v>6.3547318613682604</v>
      </c>
      <c r="L17" s="6"/>
      <c r="M17" s="6"/>
      <c r="N17" s="3">
        <v>3</v>
      </c>
      <c r="O17" s="3" t="s">
        <v>4</v>
      </c>
      <c r="P17" s="3">
        <v>2</v>
      </c>
      <c r="Q17" s="5">
        <v>0.27519103186345001</v>
      </c>
      <c r="R17" s="5"/>
      <c r="S17" s="5"/>
    </row>
    <row r="18" spans="2:19">
      <c r="B18" s="3">
        <v>3</v>
      </c>
      <c r="C18" s="3" t="s">
        <v>2</v>
      </c>
      <c r="D18" s="3">
        <v>3</v>
      </c>
      <c r="E18" s="6">
        <v>43.038375886725298</v>
      </c>
      <c r="F18" s="13"/>
      <c r="H18" s="3">
        <v>3</v>
      </c>
      <c r="I18" s="3" t="s">
        <v>3</v>
      </c>
      <c r="J18" s="3">
        <v>3</v>
      </c>
      <c r="K18" s="6">
        <v>6.6651641649408502</v>
      </c>
      <c r="M18" s="6"/>
      <c r="N18" s="3">
        <v>3</v>
      </c>
      <c r="O18" s="3" t="s">
        <v>4</v>
      </c>
      <c r="P18" s="3">
        <v>3</v>
      </c>
      <c r="Q18" s="5">
        <v>0.227131354049976</v>
      </c>
      <c r="R18" s="5"/>
      <c r="S18" s="5"/>
    </row>
    <row r="19" spans="2:19">
      <c r="B19" s="3">
        <v>3</v>
      </c>
      <c r="C19" s="3" t="s">
        <v>2</v>
      </c>
      <c r="D19" s="3">
        <v>3</v>
      </c>
      <c r="E19" s="6">
        <v>37.245774530983397</v>
      </c>
      <c r="F19" s="13"/>
      <c r="H19" s="3">
        <v>3</v>
      </c>
      <c r="I19" s="3" t="s">
        <v>3</v>
      </c>
      <c r="J19" s="3">
        <v>3</v>
      </c>
      <c r="K19" s="6">
        <v>6.6503944619162096</v>
      </c>
      <c r="L19" s="6"/>
      <c r="M19" s="6"/>
      <c r="N19" s="3">
        <v>3</v>
      </c>
      <c r="O19" s="3" t="s">
        <v>4</v>
      </c>
      <c r="P19" s="3">
        <v>3</v>
      </c>
      <c r="Q19" s="5">
        <v>0.196924626657141</v>
      </c>
      <c r="R19" s="5"/>
      <c r="S19" s="5"/>
    </row>
    <row r="20" spans="2:19">
      <c r="B20" s="3">
        <v>4</v>
      </c>
      <c r="C20" s="3" t="s">
        <v>2</v>
      </c>
      <c r="D20" s="3">
        <v>1</v>
      </c>
      <c r="E20" s="6">
        <v>45.810168244769699</v>
      </c>
      <c r="F20" s="13"/>
      <c r="G20" s="13"/>
      <c r="H20" s="3">
        <v>4</v>
      </c>
      <c r="I20" s="3" t="s">
        <v>3</v>
      </c>
      <c r="J20" s="3">
        <v>1</v>
      </c>
      <c r="K20" s="6">
        <v>7.0737478586135998</v>
      </c>
      <c r="L20" s="6"/>
      <c r="M20" s="6"/>
      <c r="N20" s="3">
        <v>4</v>
      </c>
      <c r="O20" s="3" t="s">
        <v>4</v>
      </c>
      <c r="P20" s="3">
        <v>1</v>
      </c>
      <c r="Q20" s="5">
        <v>0.227131354049976</v>
      </c>
      <c r="R20" s="5"/>
      <c r="S20" s="5"/>
    </row>
    <row r="21" spans="2:19">
      <c r="B21" s="3">
        <v>4</v>
      </c>
      <c r="C21" s="3" t="s">
        <v>2</v>
      </c>
      <c r="D21" s="3">
        <v>1</v>
      </c>
      <c r="E21" s="6">
        <v>41.939738188445901</v>
      </c>
      <c r="F21" s="13"/>
      <c r="H21" s="3">
        <v>4</v>
      </c>
      <c r="I21" s="3" t="s">
        <v>3</v>
      </c>
      <c r="J21" s="3">
        <v>1</v>
      </c>
      <c r="K21" s="6">
        <v>6.8717386022446698</v>
      </c>
      <c r="M21" s="6"/>
      <c r="N21" s="3">
        <v>4</v>
      </c>
      <c r="O21" s="3" t="s">
        <v>4</v>
      </c>
      <c r="P21" s="3">
        <v>1</v>
      </c>
      <c r="Q21" s="5">
        <v>0.22614382642367201</v>
      </c>
      <c r="R21" s="5"/>
      <c r="S21" s="5"/>
    </row>
    <row r="22" spans="2:19">
      <c r="B22" s="3">
        <v>4</v>
      </c>
      <c r="C22" s="3" t="s">
        <v>2</v>
      </c>
      <c r="D22" s="3">
        <v>2</v>
      </c>
      <c r="E22" s="6">
        <v>61.471536188671699</v>
      </c>
      <c r="F22" s="13"/>
      <c r="H22" s="3">
        <v>4</v>
      </c>
      <c r="I22" s="3" t="s">
        <v>3</v>
      </c>
      <c r="J22" s="3">
        <v>2</v>
      </c>
      <c r="K22" s="6">
        <v>10.1991512886565</v>
      </c>
      <c r="M22" s="6"/>
      <c r="N22" s="3">
        <v>4</v>
      </c>
      <c r="O22" s="3" t="s">
        <v>4</v>
      </c>
      <c r="P22" s="3">
        <v>2</v>
      </c>
      <c r="Q22" s="5">
        <v>0.37874588961786299</v>
      </c>
      <c r="R22" s="5"/>
      <c r="S22" s="5"/>
    </row>
    <row r="23" spans="2:19">
      <c r="B23" s="3">
        <v>4</v>
      </c>
      <c r="C23" s="3" t="s">
        <v>2</v>
      </c>
      <c r="D23" s="3">
        <v>2</v>
      </c>
      <c r="E23" s="6">
        <v>45.9829553008556</v>
      </c>
      <c r="F23" s="13"/>
      <c r="H23" s="3">
        <v>4</v>
      </c>
      <c r="I23" s="3" t="s">
        <v>3</v>
      </c>
      <c r="J23" s="3">
        <v>2</v>
      </c>
      <c r="K23" s="6">
        <v>8.1195003770561307</v>
      </c>
      <c r="M23" s="6"/>
      <c r="N23" s="3">
        <v>4</v>
      </c>
      <c r="O23" s="3" t="s">
        <v>4</v>
      </c>
      <c r="P23" s="3">
        <v>2</v>
      </c>
      <c r="Q23" s="5">
        <v>0.28567763475230001</v>
      </c>
      <c r="R23" s="5"/>
      <c r="S23" s="5"/>
    </row>
    <row r="24" spans="2:19">
      <c r="B24" s="3">
        <v>4</v>
      </c>
      <c r="C24" s="3" t="s">
        <v>2</v>
      </c>
      <c r="D24" s="3">
        <v>3</v>
      </c>
      <c r="E24" s="6">
        <v>45.976475786252301</v>
      </c>
      <c r="F24" s="13"/>
      <c r="H24" s="3">
        <v>4</v>
      </c>
      <c r="I24" s="3" t="s">
        <v>3</v>
      </c>
      <c r="J24" s="3">
        <v>3</v>
      </c>
      <c r="K24" s="6">
        <v>7.40244088592575</v>
      </c>
      <c r="M24" s="6"/>
      <c r="N24" s="3">
        <v>4</v>
      </c>
      <c r="O24" s="3" t="s">
        <v>4</v>
      </c>
      <c r="P24" s="3">
        <v>3</v>
      </c>
      <c r="Q24" s="5">
        <v>0.250832017081278</v>
      </c>
      <c r="R24" s="5"/>
      <c r="S24" s="5"/>
    </row>
    <row r="25" spans="2:19">
      <c r="B25" s="3">
        <v>4</v>
      </c>
      <c r="C25" s="3" t="s">
        <v>2</v>
      </c>
      <c r="D25" s="3">
        <v>3</v>
      </c>
      <c r="E25" s="6">
        <v>40.533683519546997</v>
      </c>
      <c r="F25" s="13"/>
      <c r="H25" s="3">
        <v>4</v>
      </c>
      <c r="I25" s="3" t="s">
        <v>3</v>
      </c>
      <c r="J25" s="3">
        <v>3</v>
      </c>
      <c r="K25" s="6">
        <v>6.6902726600827496</v>
      </c>
      <c r="M25" s="6"/>
      <c r="N25" s="3">
        <v>4</v>
      </c>
      <c r="O25" s="3" t="s">
        <v>4</v>
      </c>
      <c r="P25" s="3">
        <v>3</v>
      </c>
      <c r="Q25" s="5">
        <v>0.21676231397378201</v>
      </c>
      <c r="R25" s="5"/>
      <c r="S25" s="5"/>
    </row>
    <row r="26" spans="2:19">
      <c r="B26" s="3">
        <v>5</v>
      </c>
      <c r="C26" s="3" t="s">
        <v>2</v>
      </c>
      <c r="D26" s="3">
        <v>1</v>
      </c>
      <c r="E26" s="6">
        <v>44.7367286588361</v>
      </c>
      <c r="F26" s="13"/>
      <c r="G26" s="13"/>
      <c r="H26" s="3">
        <v>5</v>
      </c>
      <c r="I26" s="3" t="s">
        <v>3</v>
      </c>
      <c r="J26" s="3">
        <v>1</v>
      </c>
      <c r="K26" s="6">
        <v>6.8614669451411601</v>
      </c>
      <c r="L26" s="6"/>
      <c r="M26" s="6"/>
      <c r="N26" s="3">
        <v>5</v>
      </c>
      <c r="O26" s="3" t="s">
        <v>4</v>
      </c>
      <c r="P26" s="3">
        <v>1</v>
      </c>
      <c r="Q26" s="5">
        <v>0.21774984160008601</v>
      </c>
      <c r="R26" s="5"/>
      <c r="S26" s="5"/>
    </row>
    <row r="27" spans="2:19">
      <c r="B27" s="3">
        <v>5</v>
      </c>
      <c r="C27" s="3" t="s">
        <v>2</v>
      </c>
      <c r="D27" s="3">
        <v>1</v>
      </c>
      <c r="E27" s="6">
        <v>41.346123710234998</v>
      </c>
      <c r="F27" s="13"/>
      <c r="H27" s="3">
        <v>5</v>
      </c>
      <c r="I27" s="3" t="s">
        <v>3</v>
      </c>
      <c r="J27" s="3">
        <v>1</v>
      </c>
      <c r="K27" s="6">
        <v>7.1288904388534604</v>
      </c>
      <c r="N27" s="3">
        <v>5</v>
      </c>
      <c r="O27" s="3" t="s">
        <v>4</v>
      </c>
      <c r="P27" s="3">
        <v>1</v>
      </c>
      <c r="Q27" s="5">
        <v>0.27754723812971899</v>
      </c>
    </row>
    <row r="28" spans="2:19">
      <c r="B28" s="3">
        <v>5</v>
      </c>
      <c r="C28" s="3" t="s">
        <v>2</v>
      </c>
      <c r="D28" s="3">
        <v>2</v>
      </c>
      <c r="E28" s="6">
        <v>57.527290485593603</v>
      </c>
      <c r="F28" s="13"/>
      <c r="H28" s="3">
        <v>5</v>
      </c>
      <c r="I28" s="3" t="s">
        <v>3</v>
      </c>
      <c r="J28" s="3">
        <v>2</v>
      </c>
      <c r="K28" s="6">
        <v>10.6071979022192</v>
      </c>
      <c r="N28" s="3">
        <v>5</v>
      </c>
      <c r="O28" s="3" t="s">
        <v>4</v>
      </c>
      <c r="P28" s="3">
        <v>2</v>
      </c>
      <c r="Q28" s="5">
        <v>0.31995895092257498</v>
      </c>
    </row>
    <row r="29" spans="2:19">
      <c r="B29" s="3">
        <v>5</v>
      </c>
      <c r="C29" s="3" t="s">
        <v>2</v>
      </c>
      <c r="D29" s="3">
        <v>2</v>
      </c>
      <c r="E29" s="6">
        <v>34.0779271365382</v>
      </c>
      <c r="F29" s="13"/>
      <c r="H29" s="3">
        <v>5</v>
      </c>
      <c r="I29" s="3" t="s">
        <v>3</v>
      </c>
      <c r="J29" s="3">
        <v>2</v>
      </c>
      <c r="K29" s="6">
        <v>7.12853002983229</v>
      </c>
      <c r="L29" s="6"/>
      <c r="N29" s="3">
        <v>5</v>
      </c>
      <c r="O29" s="3" t="s">
        <v>4</v>
      </c>
      <c r="P29" s="3">
        <v>2</v>
      </c>
      <c r="Q29" s="5">
        <v>0.236019102686715</v>
      </c>
      <c r="R29" s="6"/>
    </row>
    <row r="30" spans="2:19">
      <c r="B30" s="3">
        <v>5</v>
      </c>
      <c r="C30" s="3" t="s">
        <v>2</v>
      </c>
      <c r="D30" s="3">
        <v>3</v>
      </c>
      <c r="E30" s="6">
        <v>45.235651283284099</v>
      </c>
      <c r="F30" s="13"/>
      <c r="H30" s="3">
        <v>5</v>
      </c>
      <c r="I30" s="3" t="s">
        <v>3</v>
      </c>
      <c r="J30" s="3">
        <v>3</v>
      </c>
      <c r="K30" s="6">
        <v>7.2175510580626598</v>
      </c>
      <c r="N30" s="3">
        <v>5</v>
      </c>
      <c r="O30" s="3" t="s">
        <v>4</v>
      </c>
      <c r="P30" s="3">
        <v>3</v>
      </c>
      <c r="Q30" s="5">
        <v>0.28835806688083998</v>
      </c>
    </row>
    <row r="31" spans="2:19">
      <c r="F31" s="6"/>
      <c r="L31" s="6"/>
      <c r="R31" s="6"/>
    </row>
    <row r="32" spans="2:19">
      <c r="B32" s="3" t="s">
        <v>20</v>
      </c>
    </row>
    <row r="33" spans="2:2">
      <c r="B33" s="3" t="s">
        <v>21</v>
      </c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"/>
  <sheetViews>
    <sheetView workbookViewId="0">
      <selection activeCell="F26" sqref="F26"/>
    </sheetView>
  </sheetViews>
  <sheetFormatPr defaultColWidth="9" defaultRowHeight="14.25"/>
  <cols>
    <col min="1" max="16384" width="9" style="3"/>
  </cols>
  <sheetData>
    <row r="1" spans="1:19" ht="15">
      <c r="A1" s="2" t="s">
        <v>16</v>
      </c>
      <c r="L1" s="2" t="s">
        <v>51</v>
      </c>
    </row>
    <row r="2" spans="1:19">
      <c r="D2" s="15" t="s">
        <v>9</v>
      </c>
      <c r="E2" s="15"/>
      <c r="F2" s="15"/>
      <c r="G2" s="15"/>
      <c r="H2" s="15"/>
      <c r="O2" s="15" t="s">
        <v>9</v>
      </c>
      <c r="P2" s="15"/>
    </row>
    <row r="3" spans="1:19">
      <c r="B3" s="4" t="s">
        <v>5</v>
      </c>
      <c r="C3" s="4" t="s">
        <v>1</v>
      </c>
      <c r="D3" s="4">
        <v>0</v>
      </c>
      <c r="E3" s="4">
        <v>1</v>
      </c>
      <c r="F3" s="4">
        <v>2</v>
      </c>
      <c r="G3" s="4">
        <v>7</v>
      </c>
      <c r="H3" s="4">
        <v>10</v>
      </c>
      <c r="J3" s="3" t="s">
        <v>66</v>
      </c>
      <c r="M3" s="4" t="s">
        <v>5</v>
      </c>
      <c r="N3" s="4" t="s">
        <v>1</v>
      </c>
      <c r="O3" s="4">
        <v>0</v>
      </c>
      <c r="P3" s="4">
        <v>10</v>
      </c>
      <c r="R3" s="3" t="s">
        <v>62</v>
      </c>
      <c r="S3" s="3" t="s">
        <v>63</v>
      </c>
    </row>
    <row r="4" spans="1:19">
      <c r="B4" s="3">
        <v>1</v>
      </c>
      <c r="C4" s="3">
        <v>1</v>
      </c>
      <c r="D4" s="5">
        <v>3.234</v>
      </c>
      <c r="E4" s="5" t="s">
        <v>8</v>
      </c>
      <c r="F4" s="5" t="s">
        <v>8</v>
      </c>
      <c r="G4" s="5" t="s">
        <v>8</v>
      </c>
      <c r="H4" s="5">
        <v>47.96</v>
      </c>
      <c r="I4" s="6"/>
      <c r="J4" s="6">
        <f>AVERAGE(H4:H6)</f>
        <v>50.213333333333331</v>
      </c>
      <c r="M4" s="3" t="s">
        <v>12</v>
      </c>
      <c r="N4" s="3">
        <v>0</v>
      </c>
      <c r="O4" s="6">
        <v>74</v>
      </c>
      <c r="P4" s="3" t="s">
        <v>12</v>
      </c>
      <c r="R4" s="6">
        <f>AVERAGE(O4:O7)</f>
        <v>95.724999999999994</v>
      </c>
      <c r="S4" s="6">
        <f>_xlfn.STDEV.S(O4:O7)</f>
        <v>18.292405527978023</v>
      </c>
    </row>
    <row r="5" spans="1:19">
      <c r="B5" s="3">
        <v>1</v>
      </c>
      <c r="C5" s="3">
        <v>2</v>
      </c>
      <c r="D5" s="5">
        <v>3.4039999999999999</v>
      </c>
      <c r="E5" s="5" t="s">
        <v>8</v>
      </c>
      <c r="F5" s="5" t="s">
        <v>8</v>
      </c>
      <c r="G5" s="5" t="s">
        <v>8</v>
      </c>
      <c r="H5" s="5">
        <v>51.46</v>
      </c>
      <c r="I5" s="6"/>
      <c r="J5" s="6"/>
      <c r="M5" s="3" t="s">
        <v>12</v>
      </c>
      <c r="N5" s="3">
        <v>0</v>
      </c>
      <c r="O5" s="6">
        <v>88.58</v>
      </c>
      <c r="P5" s="3" t="s">
        <v>12</v>
      </c>
      <c r="R5" s="6"/>
      <c r="S5" s="6"/>
    </row>
    <row r="6" spans="1:19">
      <c r="B6" s="3">
        <v>1</v>
      </c>
      <c r="C6" s="3">
        <v>3</v>
      </c>
      <c r="D6" s="5">
        <v>3.3239999999999998</v>
      </c>
      <c r="E6" s="5" t="s">
        <v>8</v>
      </c>
      <c r="F6" s="5" t="s">
        <v>8</v>
      </c>
      <c r="G6" s="5" t="s">
        <v>8</v>
      </c>
      <c r="H6" s="5">
        <v>51.22</v>
      </c>
      <c r="I6" s="6"/>
      <c r="J6" s="6"/>
      <c r="M6" s="3" t="s">
        <v>12</v>
      </c>
      <c r="N6" s="3">
        <v>0</v>
      </c>
      <c r="O6" s="6">
        <v>115.82</v>
      </c>
      <c r="P6" s="3" t="s">
        <v>12</v>
      </c>
      <c r="R6" s="6"/>
      <c r="S6" s="6"/>
    </row>
    <row r="7" spans="1:19">
      <c r="B7" s="3">
        <v>2</v>
      </c>
      <c r="C7" s="3">
        <v>1</v>
      </c>
      <c r="D7" s="5">
        <v>3.036</v>
      </c>
      <c r="E7" s="5">
        <v>7.5919999999999996</v>
      </c>
      <c r="F7" s="5">
        <v>5.67</v>
      </c>
      <c r="G7" s="5">
        <v>5.7919999999999998</v>
      </c>
      <c r="H7" s="5">
        <v>6.4740000000000002</v>
      </c>
      <c r="I7" s="6"/>
      <c r="J7" s="6">
        <f>AVERAGE(H7:H9)</f>
        <v>6.0613333333333337</v>
      </c>
      <c r="M7" s="3" t="s">
        <v>12</v>
      </c>
      <c r="N7" s="3">
        <v>0</v>
      </c>
      <c r="O7" s="6">
        <v>104.5</v>
      </c>
      <c r="P7" s="3" t="s">
        <v>12</v>
      </c>
      <c r="R7" s="6"/>
      <c r="S7" s="6"/>
    </row>
    <row r="8" spans="1:19">
      <c r="B8" s="3">
        <v>2</v>
      </c>
      <c r="C8" s="3">
        <v>2</v>
      </c>
      <c r="D8" s="5">
        <v>2.9260000000000002</v>
      </c>
      <c r="E8" s="5">
        <v>7.4539999999999997</v>
      </c>
      <c r="F8" s="5">
        <v>5.556</v>
      </c>
      <c r="G8" s="5">
        <v>5.1479999999999997</v>
      </c>
      <c r="H8" s="5">
        <v>5.9539999999999997</v>
      </c>
      <c r="I8" s="6"/>
      <c r="J8" s="6"/>
      <c r="M8" s="3">
        <v>1</v>
      </c>
      <c r="N8" s="3">
        <v>4</v>
      </c>
      <c r="O8" s="3" t="s">
        <v>12</v>
      </c>
      <c r="P8" s="3">
        <v>99.48</v>
      </c>
      <c r="R8" s="6">
        <f>AVERAGE(P8:P9)</f>
        <v>101.44</v>
      </c>
      <c r="S8" s="6">
        <f>_xlfn.STDEV.S(P8:P9)</f>
        <v>2.7718585822512676</v>
      </c>
    </row>
    <row r="9" spans="1:19">
      <c r="B9" s="3">
        <v>2</v>
      </c>
      <c r="C9" s="3">
        <v>3</v>
      </c>
      <c r="D9" s="5">
        <v>3.4980000000000002</v>
      </c>
      <c r="E9" s="5">
        <v>6.3639999999999999</v>
      </c>
      <c r="F9" s="5">
        <v>4.7779999999999996</v>
      </c>
      <c r="G9" s="5">
        <v>5.0019999999999998</v>
      </c>
      <c r="H9" s="5">
        <v>5.7560000000000002</v>
      </c>
      <c r="I9" s="6"/>
      <c r="J9" s="6"/>
      <c r="M9" s="3">
        <v>1</v>
      </c>
      <c r="N9" s="3">
        <v>5</v>
      </c>
      <c r="O9" s="3" t="s">
        <v>12</v>
      </c>
      <c r="P9" s="3">
        <v>103.4</v>
      </c>
      <c r="R9" s="6"/>
      <c r="S9" s="6"/>
    </row>
    <row r="10" spans="1:19">
      <c r="B10" s="3">
        <v>3</v>
      </c>
      <c r="C10" s="3">
        <v>1</v>
      </c>
      <c r="D10" s="5">
        <v>3.5880000000000001</v>
      </c>
      <c r="E10" s="5">
        <v>6.0220000000000002</v>
      </c>
      <c r="F10" s="5">
        <v>5.2560000000000002</v>
      </c>
      <c r="G10" s="5">
        <v>4.62</v>
      </c>
      <c r="H10" s="5">
        <v>3.39</v>
      </c>
      <c r="I10" s="6"/>
      <c r="J10" s="6">
        <f>AVERAGE(H10:H12)</f>
        <v>3.6179999999999999</v>
      </c>
      <c r="M10" s="3">
        <v>2</v>
      </c>
      <c r="N10" s="3">
        <v>4</v>
      </c>
      <c r="O10" s="3" t="s">
        <v>12</v>
      </c>
      <c r="P10" s="3">
        <v>102.6</v>
      </c>
      <c r="R10" s="6">
        <f>AVERAGE(P10:P11)</f>
        <v>112.94999999999999</v>
      </c>
      <c r="S10" s="6">
        <f>_xlfn.STDEV.S(P10:P11)</f>
        <v>14.637110370561535</v>
      </c>
    </row>
    <row r="11" spans="1:19">
      <c r="B11" s="3">
        <v>3</v>
      </c>
      <c r="C11" s="3">
        <v>2</v>
      </c>
      <c r="D11" s="5">
        <v>3.9580000000000002</v>
      </c>
      <c r="E11" s="5">
        <v>5.2720000000000002</v>
      </c>
      <c r="F11" s="5">
        <v>4.5579999999999998</v>
      </c>
      <c r="G11" s="5">
        <v>4.7039999999999997</v>
      </c>
      <c r="H11" s="5">
        <v>3.5779999999999998</v>
      </c>
      <c r="I11" s="6"/>
      <c r="J11" s="6"/>
      <c r="M11" s="3">
        <v>2</v>
      </c>
      <c r="N11" s="3">
        <v>5</v>
      </c>
      <c r="O11" s="3" t="s">
        <v>12</v>
      </c>
      <c r="P11" s="3">
        <v>123.3</v>
      </c>
      <c r="R11" s="6"/>
      <c r="S11" s="6"/>
    </row>
    <row r="12" spans="1:19">
      <c r="B12" s="3">
        <v>3</v>
      </c>
      <c r="C12" s="3">
        <v>3</v>
      </c>
      <c r="D12" s="5">
        <v>2.8380000000000001</v>
      </c>
      <c r="E12" s="5">
        <v>5.1959999999999997</v>
      </c>
      <c r="F12" s="5">
        <v>4.5419999999999998</v>
      </c>
      <c r="G12" s="5">
        <v>4.82</v>
      </c>
      <c r="H12" s="5">
        <v>3.8860000000000001</v>
      </c>
      <c r="I12" s="6"/>
      <c r="J12" s="6"/>
      <c r="M12" s="3">
        <v>3</v>
      </c>
      <c r="N12" s="3">
        <v>4</v>
      </c>
      <c r="O12" s="3" t="s">
        <v>12</v>
      </c>
      <c r="P12" s="3">
        <v>75.790000000000006</v>
      </c>
      <c r="R12" s="6">
        <f>AVERAGE(P12:P13)</f>
        <v>87.26</v>
      </c>
      <c r="S12" s="6">
        <f>_xlfn.STDEV.S(P12:P13)</f>
        <v>16.221029560419367</v>
      </c>
    </row>
    <row r="13" spans="1:19">
      <c r="B13" s="3">
        <v>4</v>
      </c>
      <c r="C13" s="3">
        <v>1</v>
      </c>
      <c r="D13" s="5">
        <v>3.552</v>
      </c>
      <c r="E13" s="5">
        <v>6.1680000000000001</v>
      </c>
      <c r="F13" s="5">
        <v>5.52</v>
      </c>
      <c r="G13" s="5">
        <v>4.7119999999999997</v>
      </c>
      <c r="H13" s="5">
        <v>3.6739999999999999</v>
      </c>
      <c r="I13" s="6"/>
      <c r="J13" s="6">
        <f>AVERAGE(H13:H15)</f>
        <v>4.1286666666666667</v>
      </c>
      <c r="M13" s="3">
        <v>3</v>
      </c>
      <c r="N13" s="3">
        <v>5</v>
      </c>
      <c r="O13" s="3" t="s">
        <v>12</v>
      </c>
      <c r="P13" s="3">
        <v>98.73</v>
      </c>
      <c r="R13" s="6"/>
      <c r="S13" s="6"/>
    </row>
    <row r="14" spans="1:19">
      <c r="B14" s="3">
        <v>4</v>
      </c>
      <c r="C14" s="3">
        <v>2</v>
      </c>
      <c r="D14" s="5">
        <v>3.496</v>
      </c>
      <c r="E14" s="5">
        <v>6.524</v>
      </c>
      <c r="F14" s="5">
        <v>5.29</v>
      </c>
      <c r="G14" s="5">
        <v>4.6580000000000004</v>
      </c>
      <c r="H14" s="5">
        <v>3.56</v>
      </c>
      <c r="I14" s="6"/>
      <c r="J14" s="6"/>
      <c r="M14" s="3">
        <v>4</v>
      </c>
      <c r="N14" s="3">
        <v>4</v>
      </c>
      <c r="O14" s="3" t="s">
        <v>12</v>
      </c>
      <c r="P14" s="3">
        <v>99.86</v>
      </c>
      <c r="R14" s="6">
        <f>AVERAGE(P14:P15)</f>
        <v>91.194999999999993</v>
      </c>
      <c r="S14" s="6">
        <f>_xlfn.STDEV.S(P14:P15)</f>
        <v>12.254160517962868</v>
      </c>
    </row>
    <row r="15" spans="1:19">
      <c r="B15" s="3">
        <v>4</v>
      </c>
      <c r="C15" s="3">
        <v>3</v>
      </c>
      <c r="D15" s="5">
        <v>2.8039999999999998</v>
      </c>
      <c r="E15" s="5">
        <v>4.9080000000000004</v>
      </c>
      <c r="F15" s="5">
        <v>4.5519999999999996</v>
      </c>
      <c r="G15" s="5">
        <v>5.1719999999999997</v>
      </c>
      <c r="H15" s="5">
        <v>5.1520000000000001</v>
      </c>
      <c r="I15" s="6"/>
      <c r="J15" s="6"/>
      <c r="M15" s="3">
        <v>4</v>
      </c>
      <c r="N15" s="3">
        <v>5</v>
      </c>
      <c r="O15" s="3" t="s">
        <v>12</v>
      </c>
      <c r="P15" s="3">
        <v>82.53</v>
      </c>
      <c r="R15" s="6"/>
      <c r="S15" s="6"/>
    </row>
    <row r="16" spans="1:19">
      <c r="B16" s="3">
        <v>5</v>
      </c>
      <c r="C16" s="3">
        <v>1</v>
      </c>
      <c r="D16" s="5">
        <v>4</v>
      </c>
      <c r="E16" s="5">
        <v>5.68</v>
      </c>
      <c r="F16" s="5">
        <v>4.03</v>
      </c>
      <c r="G16" s="5">
        <v>3.48</v>
      </c>
      <c r="H16" s="5">
        <v>2.5619999999999998</v>
      </c>
      <c r="I16" s="6"/>
      <c r="J16" s="6">
        <f>AVERAGE(H16:H18)</f>
        <v>2.5686666666666667</v>
      </c>
      <c r="M16" s="3">
        <v>5</v>
      </c>
      <c r="N16" s="3">
        <v>4</v>
      </c>
      <c r="O16" s="3" t="s">
        <v>12</v>
      </c>
      <c r="P16" s="3">
        <v>84.62</v>
      </c>
      <c r="R16" s="6">
        <f>AVERAGE(P16:P17)</f>
        <v>84.865000000000009</v>
      </c>
      <c r="S16" s="6">
        <f>_xlfn.STDEV.S(P16:P17)</f>
        <v>0.34648232278140467</v>
      </c>
    </row>
    <row r="17" spans="2:16">
      <c r="B17" s="3">
        <v>5</v>
      </c>
      <c r="C17" s="3">
        <v>2</v>
      </c>
      <c r="D17" s="5">
        <v>4.3760000000000003</v>
      </c>
      <c r="E17" s="5">
        <v>5.024</v>
      </c>
      <c r="F17" s="5">
        <v>3.8839999999999999</v>
      </c>
      <c r="G17" s="5">
        <v>3.5459999999999998</v>
      </c>
      <c r="H17" s="5">
        <v>2.5640000000000001</v>
      </c>
      <c r="I17" s="6"/>
      <c r="J17" s="6"/>
      <c r="M17" s="3">
        <v>5</v>
      </c>
      <c r="N17" s="3">
        <v>5</v>
      </c>
      <c r="O17" s="3" t="s">
        <v>12</v>
      </c>
      <c r="P17" s="3">
        <v>85.11</v>
      </c>
    </row>
    <row r="18" spans="2:16">
      <c r="B18" s="3">
        <v>5</v>
      </c>
      <c r="C18" s="3">
        <v>3</v>
      </c>
      <c r="D18" s="5">
        <v>3.1480000000000001</v>
      </c>
      <c r="E18" s="5">
        <v>3.5459999999999998</v>
      </c>
      <c r="F18" s="5">
        <v>4.21</v>
      </c>
      <c r="G18" s="5">
        <v>3.85</v>
      </c>
      <c r="H18" s="5">
        <v>2.58</v>
      </c>
      <c r="I18" s="6"/>
      <c r="J18" s="6"/>
    </row>
    <row r="20" spans="2:16">
      <c r="B20" s="3" t="s">
        <v>10</v>
      </c>
      <c r="M20" s="3" t="s">
        <v>10</v>
      </c>
    </row>
    <row r="21" spans="2:16">
      <c r="B21" s="3" t="s">
        <v>11</v>
      </c>
      <c r="M21" s="3" t="s">
        <v>13</v>
      </c>
    </row>
  </sheetData>
  <mergeCells count="2">
    <mergeCell ref="D2:H2"/>
    <mergeCell ref="O2:P2"/>
  </mergeCells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>
      <selection activeCell="I29" sqref="I29"/>
    </sheetView>
  </sheetViews>
  <sheetFormatPr defaultColWidth="9" defaultRowHeight="14.25"/>
  <cols>
    <col min="1" max="3" width="9" style="3"/>
    <col min="4" max="8" width="10" style="3" bestFit="1" customWidth="1"/>
    <col min="9" max="16384" width="9" style="3"/>
  </cols>
  <sheetData>
    <row r="1" spans="1:8" ht="15">
      <c r="A1" s="2" t="s">
        <v>15</v>
      </c>
    </row>
    <row r="2" spans="1:8">
      <c r="D2" s="15" t="s">
        <v>6</v>
      </c>
      <c r="E2" s="15"/>
      <c r="F2" s="15"/>
      <c r="G2" s="15"/>
      <c r="H2" s="15"/>
    </row>
    <row r="3" spans="1:8">
      <c r="B3" s="4" t="s">
        <v>14</v>
      </c>
      <c r="C3" s="4" t="s">
        <v>1</v>
      </c>
      <c r="D3" s="4">
        <v>1</v>
      </c>
      <c r="E3" s="4">
        <v>2</v>
      </c>
      <c r="F3" s="4">
        <v>3</v>
      </c>
      <c r="G3" s="4">
        <v>4</v>
      </c>
      <c r="H3" s="4">
        <v>5</v>
      </c>
    </row>
    <row r="4" spans="1:8">
      <c r="B4" s="3" t="s">
        <v>2</v>
      </c>
      <c r="C4" s="3">
        <v>1</v>
      </c>
      <c r="D4" s="6">
        <v>7.6956521739133859</v>
      </c>
      <c r="E4" s="6">
        <v>12.888888888889417</v>
      </c>
      <c r="F4" s="6">
        <v>9.9655172413786079</v>
      </c>
      <c r="G4" s="6">
        <v>14.878787878788597</v>
      </c>
      <c r="H4" s="6">
        <v>15.92452830188761</v>
      </c>
    </row>
    <row r="5" spans="1:8">
      <c r="B5" s="3" t="s">
        <v>2</v>
      </c>
      <c r="C5" s="3">
        <v>2</v>
      </c>
      <c r="D5" s="6">
        <v>6.9733333333333336</v>
      </c>
      <c r="E5" s="6">
        <v>13.958333333332805</v>
      </c>
      <c r="F5" s="6">
        <v>7.6406250000001625</v>
      </c>
      <c r="G5" s="6">
        <v>26.729729729729403</v>
      </c>
      <c r="H5" s="6">
        <v>6.133333333333101</v>
      </c>
    </row>
    <row r="6" spans="1:8">
      <c r="B6" s="3" t="s">
        <v>2</v>
      </c>
      <c r="C6" s="3">
        <v>3</v>
      </c>
      <c r="D6" s="6">
        <v>8.5164835164832819</v>
      </c>
      <c r="E6" s="6">
        <v>14.413793103450082</v>
      </c>
      <c r="F6" s="6">
        <v>19.058823529411576</v>
      </c>
      <c r="G6" s="6">
        <v>6.7534246575340777</v>
      </c>
      <c r="H6" s="6">
        <v>19.912280701754625</v>
      </c>
    </row>
    <row r="7" spans="1:8">
      <c r="B7" s="3" t="s">
        <v>3</v>
      </c>
      <c r="C7" s="3">
        <v>1</v>
      </c>
      <c r="D7" s="6">
        <v>55.739130434785089</v>
      </c>
      <c r="E7" s="6">
        <v>48.402777777779768</v>
      </c>
      <c r="F7" s="6">
        <v>43.051724137927998</v>
      </c>
      <c r="G7" s="6">
        <v>46.833333333335595</v>
      </c>
      <c r="H7" s="6">
        <v>50.905660377361109</v>
      </c>
    </row>
    <row r="8" spans="1:8">
      <c r="B8" s="3" t="s">
        <v>3</v>
      </c>
      <c r="C8" s="3">
        <v>2</v>
      </c>
      <c r="D8" s="6">
        <v>75.88</v>
      </c>
      <c r="E8" s="6">
        <v>54.854166666664582</v>
      </c>
      <c r="F8" s="6">
        <v>36.281250000000774</v>
      </c>
      <c r="G8" s="6">
        <v>93.054054054052912</v>
      </c>
      <c r="H8" s="6">
        <v>22.833333333332465</v>
      </c>
    </row>
    <row r="9" spans="1:8">
      <c r="B9" s="3" t="s">
        <v>3</v>
      </c>
      <c r="C9" s="3">
        <v>3</v>
      </c>
      <c r="D9" s="6">
        <v>66.945054945053101</v>
      </c>
      <c r="E9" s="6">
        <v>45.931034482764382</v>
      </c>
      <c r="F9" s="6">
        <v>68.61764705882284</v>
      </c>
      <c r="G9" s="6">
        <v>26.493150684930846</v>
      </c>
      <c r="H9" s="6">
        <v>53.947368421053277</v>
      </c>
    </row>
    <row r="10" spans="1:8">
      <c r="B10" s="3" t="s">
        <v>4</v>
      </c>
      <c r="C10" s="3">
        <v>1</v>
      </c>
      <c r="D10" s="6">
        <v>6.4565217391307224</v>
      </c>
      <c r="E10" s="6">
        <v>6.4444444444447084</v>
      </c>
      <c r="F10" s="6">
        <v>5.9999999999995763</v>
      </c>
      <c r="G10" s="6">
        <v>6.3636363636366706</v>
      </c>
      <c r="H10" s="6">
        <v>7.9433962264155031</v>
      </c>
    </row>
    <row r="11" spans="1:8">
      <c r="B11" s="3" t="s">
        <v>4</v>
      </c>
      <c r="C11" s="3">
        <v>2</v>
      </c>
      <c r="D11" s="6">
        <v>11.56</v>
      </c>
      <c r="E11" s="6">
        <v>7.9166666666663659</v>
      </c>
      <c r="F11" s="6">
        <v>5.8125000000001243</v>
      </c>
      <c r="G11" s="6">
        <v>11.324324324324186</v>
      </c>
      <c r="H11" s="6">
        <v>6.0999999999997687</v>
      </c>
    </row>
    <row r="12" spans="1:8">
      <c r="B12" s="3" t="s">
        <v>4</v>
      </c>
      <c r="C12" s="3">
        <v>3</v>
      </c>
      <c r="D12" s="6">
        <v>7.9560439560437377</v>
      </c>
      <c r="E12" s="6">
        <v>12.413793103449834</v>
      </c>
      <c r="F12" s="6">
        <v>10.661764705882247</v>
      </c>
      <c r="G12" s="6">
        <v>7.2602739726025582</v>
      </c>
      <c r="H12" s="6">
        <v>5.9298245614035796</v>
      </c>
    </row>
    <row r="14" spans="1:8">
      <c r="B14" s="3" t="s">
        <v>7</v>
      </c>
      <c r="D14" s="6"/>
      <c r="H14" s="6"/>
    </row>
    <row r="16" spans="1:8">
      <c r="B16" s="3" t="s">
        <v>64</v>
      </c>
    </row>
    <row r="17" spans="2:8">
      <c r="B17" s="3" t="s">
        <v>56</v>
      </c>
      <c r="D17" s="6">
        <f>AVERAGE(D4:D6)</f>
        <v>7.7284896745766671</v>
      </c>
      <c r="E17" s="6">
        <f t="shared" ref="E17:F17" si="0">AVERAGE(E4:E6)</f>
        <v>13.753671775224101</v>
      </c>
      <c r="F17" s="6">
        <f t="shared" si="0"/>
        <v>12.221655256930115</v>
      </c>
      <c r="G17" s="6">
        <f>AVERAGE(G4:G6)</f>
        <v>16.12064742201736</v>
      </c>
      <c r="H17" s="6">
        <f>AVERAGE(H4:H6)</f>
        <v>13.990047445658446</v>
      </c>
    </row>
    <row r="18" spans="2:8">
      <c r="B18" s="3" t="s">
        <v>57</v>
      </c>
      <c r="D18" s="6">
        <f>AVERAGE(D7:D9)</f>
        <v>66.188061793279402</v>
      </c>
      <c r="E18" s="6">
        <f t="shared" ref="E18:H18" si="1">AVERAGE(E7:E9)</f>
        <v>49.72932630906957</v>
      </c>
      <c r="F18" s="6">
        <f t="shared" si="1"/>
        <v>49.316873732250542</v>
      </c>
      <c r="G18" s="6">
        <f t="shared" si="1"/>
        <v>55.460179357439785</v>
      </c>
      <c r="H18" s="6">
        <f t="shared" si="1"/>
        <v>42.562120710582285</v>
      </c>
    </row>
    <row r="19" spans="2:8">
      <c r="B19" s="3" t="s">
        <v>58</v>
      </c>
      <c r="D19" s="6">
        <f>AVERAGE(D10:D12)</f>
        <v>8.6575218983914866</v>
      </c>
      <c r="E19" s="6">
        <f t="shared" ref="E19:H19" si="2">AVERAGE(E10:E12)</f>
        <v>8.9249680715203024</v>
      </c>
      <c r="F19" s="6">
        <f t="shared" si="2"/>
        <v>7.4914215686273167</v>
      </c>
      <c r="G19" s="6">
        <f t="shared" si="2"/>
        <v>8.316078220187805</v>
      </c>
      <c r="H19" s="6">
        <f t="shared" si="2"/>
        <v>6.6577402626062847</v>
      </c>
    </row>
    <row r="21" spans="2:8">
      <c r="B21" s="3" t="s">
        <v>65</v>
      </c>
    </row>
    <row r="22" spans="2:8">
      <c r="B22" s="3" t="s">
        <v>53</v>
      </c>
      <c r="D22" s="6">
        <f>_xlfn.STDEV.S(D4:D6)</f>
        <v>0.77209898848935687</v>
      </c>
      <c r="E22" s="6">
        <f t="shared" ref="E22:G22" si="3">_xlfn.STDEV.S(E4:E6)</f>
        <v>0.78278220529201592</v>
      </c>
      <c r="F22" s="6">
        <f t="shared" si="3"/>
        <v>6.0341887170667592</v>
      </c>
      <c r="G22" s="6">
        <f t="shared" si="3"/>
        <v>10.045887339015181</v>
      </c>
      <c r="H22" s="6">
        <f>_xlfn.STDEV.S(H4:H6)</f>
        <v>7.0902404601515787</v>
      </c>
    </row>
    <row r="23" spans="2:8">
      <c r="B23" s="3" t="s">
        <v>54</v>
      </c>
      <c r="D23" s="6">
        <f>_xlfn.STDEV.S(D7:D9)</f>
        <v>10.091750873095542</v>
      </c>
      <c r="E23" s="6">
        <f t="shared" ref="E23:F23" si="4">_xlfn.STDEV.S(E7:E9)</f>
        <v>4.6070999823358791</v>
      </c>
      <c r="F23" s="6">
        <f t="shared" si="4"/>
        <v>17.054316704748931</v>
      </c>
      <c r="G23" s="6">
        <f>_xlfn.STDEV.S(G7:G9)</f>
        <v>34.108727894354296</v>
      </c>
      <c r="H23" s="6">
        <f>_xlfn.STDEV.S(H7:H9)</f>
        <v>17.153185869928492</v>
      </c>
    </row>
    <row r="24" spans="2:8">
      <c r="B24" s="3" t="s">
        <v>55</v>
      </c>
      <c r="D24" s="6">
        <f>_xlfn.STDEV.S(D10:D12)</f>
        <v>2.6230566268175863</v>
      </c>
      <c r="E24" s="6">
        <f t="shared" ref="E24:G24" si="5">_xlfn.STDEV.S(E10:E12)</f>
        <v>3.1097885210194542</v>
      </c>
      <c r="F24" s="6">
        <f t="shared" si="5"/>
        <v>2.7471978029356587</v>
      </c>
      <c r="G24" s="6">
        <f t="shared" si="5"/>
        <v>2.6435105858955428</v>
      </c>
      <c r="H24" s="6">
        <f>_xlfn.STDEV.S(H10:H12)</f>
        <v>1.1166572271444861</v>
      </c>
    </row>
  </sheetData>
  <mergeCells count="1">
    <mergeCell ref="D2:H2"/>
  </mergeCells>
  <phoneticPr fontId="1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8"/>
  <sheetViews>
    <sheetView topLeftCell="E1" zoomScale="90" zoomScaleNormal="90" workbookViewId="0">
      <selection activeCell="X13" sqref="X13"/>
    </sheetView>
  </sheetViews>
  <sheetFormatPr defaultColWidth="8.875" defaultRowHeight="18.75"/>
  <cols>
    <col min="19" max="23" width="9.5" bestFit="1" customWidth="1"/>
    <col min="25" max="25" width="13.5" customWidth="1"/>
  </cols>
  <sheetData>
    <row r="1" spans="1:25" ht="21">
      <c r="A1" s="2" t="s">
        <v>24</v>
      </c>
      <c r="B1" s="7"/>
      <c r="C1" s="7"/>
      <c r="D1" s="7"/>
      <c r="E1" s="7"/>
      <c r="F1" s="7"/>
      <c r="G1" s="7"/>
      <c r="J1" s="2" t="s">
        <v>41</v>
      </c>
      <c r="K1" s="7"/>
      <c r="L1" s="7"/>
      <c r="M1" s="7"/>
      <c r="N1" s="7"/>
      <c r="O1" s="7"/>
      <c r="P1" s="7"/>
      <c r="R1" s="12" t="s">
        <v>49</v>
      </c>
    </row>
    <row r="2" spans="1:25" ht="19.5">
      <c r="A2" s="2"/>
      <c r="B2" s="7"/>
      <c r="C2" s="16" t="s">
        <v>46</v>
      </c>
      <c r="D2" s="16"/>
      <c r="E2" s="16"/>
      <c r="F2" s="16"/>
      <c r="G2" s="16"/>
      <c r="J2" s="2"/>
      <c r="L2" s="16" t="s">
        <v>46</v>
      </c>
      <c r="M2" s="16"/>
      <c r="N2" s="16"/>
      <c r="O2" s="16"/>
      <c r="P2" s="16"/>
      <c r="R2" s="2"/>
      <c r="S2" s="7"/>
      <c r="T2" s="7"/>
      <c r="U2" s="7"/>
      <c r="V2" s="7"/>
      <c r="W2" s="7"/>
    </row>
    <row r="3" spans="1:25" ht="19.5">
      <c r="A3" s="2"/>
      <c r="B3" s="7"/>
      <c r="C3" s="16" t="s">
        <v>6</v>
      </c>
      <c r="D3" s="16"/>
      <c r="E3" s="16"/>
      <c r="F3" s="16"/>
      <c r="G3" s="16"/>
      <c r="J3" s="2"/>
      <c r="K3" s="7"/>
      <c r="L3" s="16" t="s">
        <v>6</v>
      </c>
      <c r="M3" s="16"/>
      <c r="N3" s="16"/>
      <c r="O3" s="16"/>
      <c r="P3" s="16"/>
      <c r="R3" s="2"/>
      <c r="S3" s="16" t="s">
        <v>6</v>
      </c>
      <c r="T3" s="16"/>
      <c r="U3" s="16"/>
      <c r="V3" s="16"/>
      <c r="W3" s="16"/>
    </row>
    <row r="4" spans="1:25" ht="19.5">
      <c r="A4" s="8"/>
      <c r="B4" s="8" t="s">
        <v>23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J4" s="8"/>
      <c r="K4" s="8" t="s">
        <v>23</v>
      </c>
      <c r="L4" s="8">
        <v>1</v>
      </c>
      <c r="M4" s="8">
        <v>2</v>
      </c>
      <c r="N4" s="8">
        <v>3</v>
      </c>
      <c r="O4" s="8">
        <v>4</v>
      </c>
      <c r="P4" s="8">
        <v>5</v>
      </c>
      <c r="R4" s="8"/>
      <c r="S4" s="8">
        <v>1</v>
      </c>
      <c r="T4" s="8">
        <v>2</v>
      </c>
      <c r="U4" s="8">
        <v>3</v>
      </c>
      <c r="V4" s="8">
        <v>4</v>
      </c>
      <c r="W4" s="8">
        <v>5</v>
      </c>
      <c r="X4" t="s">
        <v>50</v>
      </c>
      <c r="Y4" t="s">
        <v>68</v>
      </c>
    </row>
    <row r="5" spans="1:25" ht="19.5">
      <c r="A5" s="7" t="s">
        <v>2</v>
      </c>
      <c r="B5" s="9">
        <v>17.241666666666667</v>
      </c>
      <c r="C5" s="9">
        <v>10.499999999999998</v>
      </c>
      <c r="D5" s="9">
        <v>8.0499999999999989</v>
      </c>
      <c r="E5" s="9">
        <v>9.3249999999999975</v>
      </c>
      <c r="F5" s="9">
        <v>10.216666666666667</v>
      </c>
      <c r="G5" s="9">
        <v>8.3916666666666675</v>
      </c>
      <c r="J5" s="7" t="s">
        <v>42</v>
      </c>
      <c r="K5" s="9">
        <v>2.1189989164245322</v>
      </c>
      <c r="L5" s="9">
        <v>2.2554940349845345</v>
      </c>
      <c r="M5" s="9">
        <v>1.2246469025267614</v>
      </c>
      <c r="N5" s="9">
        <v>1.3237824251593653</v>
      </c>
      <c r="O5" s="9">
        <v>1.3648630106589537</v>
      </c>
      <c r="P5" s="9">
        <v>1.9148263699648103</v>
      </c>
      <c r="R5" s="7" t="s">
        <v>2</v>
      </c>
      <c r="S5" s="9">
        <f>LOG10( AVERAGE($B24,C24)/(AVERAGE('Cfree,pore'!E3:E7)*10^-3) )</f>
        <v>4.1465528508835048</v>
      </c>
      <c r="T5" s="9">
        <f>LOG10( AVERAGE($B24,D24)/(AVERAGE('Cfree,pore'!E8:E13)*10^-3) )</f>
        <v>4.2476613430799048</v>
      </c>
      <c r="U5" s="9">
        <f>LOG10( AVERAGE($B24,E24)/(AVERAGE('Cfree,pore'!E14:E19)*10^-3) )</f>
        <v>4.333231433839055</v>
      </c>
      <c r="V5" s="9">
        <f>LOG10( AVERAGE($B24,F24)/(AVERAGE('Cfree,pore'!E20:E25)*10^-3) )</f>
        <v>4.2210539527275941</v>
      </c>
      <c r="W5" s="9">
        <f>LOG10( AVERAGE($B24,G24)/(AVERAGE('Cfree,pore'!E26:E30)*10^-3) )</f>
        <v>4.1473593508608682</v>
      </c>
      <c r="X5" s="1">
        <f>AVERAGE(S5:W5)</f>
        <v>4.2191717862781859</v>
      </c>
      <c r="Y5" s="17">
        <f>_xlfn.STDEV.S(S5:W5)</f>
        <v>7.7870623885767432E-2</v>
      </c>
    </row>
    <row r="6" spans="1:25" ht="19.5">
      <c r="A6" s="7" t="s">
        <v>3</v>
      </c>
      <c r="B6" s="9">
        <v>19.5</v>
      </c>
      <c r="C6" s="9">
        <v>13.108333333333334</v>
      </c>
      <c r="D6" s="9">
        <v>10.833333333333334</v>
      </c>
      <c r="E6" s="9">
        <v>11.641666666666666</v>
      </c>
      <c r="F6" s="9">
        <v>12.833333333333334</v>
      </c>
      <c r="G6" s="9">
        <v>10.716666666666667</v>
      </c>
      <c r="J6" s="7" t="s">
        <v>43</v>
      </c>
      <c r="K6" s="9">
        <v>0.1258565941170027</v>
      </c>
      <c r="L6" s="9">
        <v>0.14999007720216509</v>
      </c>
      <c r="M6" s="9">
        <v>0.1095675315566674</v>
      </c>
      <c r="N6" s="9">
        <v>0.17280879081263059</v>
      </c>
      <c r="O6" s="9">
        <v>0.15768250312365134</v>
      </c>
      <c r="P6" s="9">
        <v>0.17983376651804606</v>
      </c>
      <c r="R6" s="7" t="s">
        <v>3</v>
      </c>
      <c r="S6" s="9">
        <f>LOG10( AVERAGE($B25,C25)/(AVERAGE('Cfree,pore'!K3:K7)*10^-3) )</f>
        <v>4.9577801199104261</v>
      </c>
      <c r="T6" s="9">
        <f>LOG10( AVERAGE($B25,D25)/(AVERAGE('Cfree,pore'!K8:K13)*10^-3) )</f>
        <v>5.1135871360189649</v>
      </c>
      <c r="U6" s="9">
        <f>LOG10( AVERAGE($B25,E25)/(AVERAGE('Cfree,pore'!K14:K19)*10^-3) )</f>
        <v>5.1672221509087395</v>
      </c>
      <c r="V6" s="9">
        <f>LOG10( AVERAGE($B25,F25)/(AVERAGE('Cfree,pore'!K20:K25)*10^-3) )</f>
        <v>5.080639604034797</v>
      </c>
      <c r="W6" s="9">
        <f>LOG10( AVERAGE($B25,G25)/(AVERAGE('Cfree,pore'!K26:K30)*10^-3) )</f>
        <v>4.9777398895486078</v>
      </c>
      <c r="X6" s="1">
        <f t="shared" ref="X6" si="0">AVERAGE(S6:W6)</f>
        <v>5.0593937800843074</v>
      </c>
      <c r="Y6" s="17">
        <f t="shared" ref="Y6:Y7" si="1">_xlfn.STDEV.S(S6:W6)</f>
        <v>8.9453837523881474E-2</v>
      </c>
    </row>
    <row r="7" spans="1:25" ht="19.5">
      <c r="A7" s="7" t="s">
        <v>4</v>
      </c>
      <c r="B7" s="9">
        <v>25.313333333333333</v>
      </c>
      <c r="C7" s="9">
        <v>17.673333333333332</v>
      </c>
      <c r="D7" s="9">
        <v>15.093333333333334</v>
      </c>
      <c r="E7" s="9">
        <v>15.04</v>
      </c>
      <c r="F7" s="9">
        <v>16.079999999999998</v>
      </c>
      <c r="G7" s="9">
        <v>14.453333333333333</v>
      </c>
      <c r="J7" s="7"/>
      <c r="K7" s="9"/>
      <c r="L7" s="9"/>
      <c r="M7" s="9"/>
      <c r="N7" s="9"/>
      <c r="O7" s="9"/>
      <c r="P7" s="9"/>
      <c r="R7" s="7" t="s">
        <v>4</v>
      </c>
      <c r="S7" s="9">
        <f>LOG10( AVERAGE($B26,C26)/(AVERAGE('Cfree,pore'!Q3:Q7)*10^-3) )</f>
        <v>6.4999053325317062</v>
      </c>
      <c r="T7" s="9">
        <f>LOG10( AVERAGE($B26,D26)/(AVERAGE('Cfree,pore'!Q8:Q13)*10^-3) )</f>
        <v>6.6952916802433364</v>
      </c>
      <c r="U7" s="9">
        <f>LOG10( AVERAGE($B26,E26)/(AVERAGE('Cfree,pore'!Q14:Q19)*10^-3) )</f>
        <v>6.7023441230007892</v>
      </c>
      <c r="V7" s="9">
        <f>LOG10( AVERAGE($B26,F26)/(AVERAGE('Cfree,pore'!Q20:Q25)*10^-3) )</f>
        <v>6.6522599268622145</v>
      </c>
      <c r="W7" s="9">
        <f>LOG10( AVERAGE($B26,G26)/(AVERAGE('Cfree,pore'!Q26:Q30)*10^-3) )</f>
        <v>6.5608552789812329</v>
      </c>
      <c r="X7" s="1">
        <f>AVERAGE(S7:W7)</f>
        <v>6.6221312683238551</v>
      </c>
      <c r="Y7" s="17">
        <f t="shared" si="1"/>
        <v>8.8583590809974286E-2</v>
      </c>
    </row>
    <row r="8" spans="1:25" ht="19.5">
      <c r="A8" s="7"/>
      <c r="B8" s="9"/>
      <c r="C8" s="9"/>
      <c r="D8" s="9"/>
      <c r="E8" s="9"/>
      <c r="F8" s="9"/>
      <c r="G8" s="9"/>
      <c r="J8" s="3" t="s">
        <v>44</v>
      </c>
    </row>
    <row r="9" spans="1:25">
      <c r="A9" s="2" t="s">
        <v>26</v>
      </c>
      <c r="R9" s="3" t="s">
        <v>47</v>
      </c>
    </row>
    <row r="10" spans="1:25" ht="19.5">
      <c r="A10" s="2"/>
      <c r="B10" s="7"/>
      <c r="C10" s="16" t="s">
        <v>6</v>
      </c>
      <c r="D10" s="16"/>
      <c r="E10" s="16"/>
      <c r="F10" s="16"/>
      <c r="G10" s="16"/>
    </row>
    <row r="11" spans="1:25" ht="19.5">
      <c r="A11" s="8"/>
      <c r="B11" s="8" t="s">
        <v>23</v>
      </c>
      <c r="C11" s="8">
        <v>1</v>
      </c>
      <c r="D11" s="8">
        <v>2</v>
      </c>
      <c r="E11" s="8">
        <v>3</v>
      </c>
      <c r="F11" s="8">
        <v>4</v>
      </c>
      <c r="G11" s="8">
        <v>5</v>
      </c>
    </row>
    <row r="12" spans="1:25">
      <c r="A12" t="s">
        <v>2</v>
      </c>
      <c r="B12" s="1">
        <v>1.0955402016052758</v>
      </c>
      <c r="C12" s="1">
        <v>2.6851443164195121</v>
      </c>
      <c r="D12" s="1">
        <v>8.6602540378443046E-2</v>
      </c>
      <c r="E12" s="1">
        <v>1.888617219025605</v>
      </c>
      <c r="F12" s="1">
        <v>0.70769579151873896</v>
      </c>
      <c r="G12" s="1">
        <v>1.3748484764996278</v>
      </c>
    </row>
    <row r="13" spans="1:25">
      <c r="A13" t="s">
        <v>3</v>
      </c>
      <c r="B13" s="1">
        <v>4.4977772288098059</v>
      </c>
      <c r="C13" s="1">
        <v>2.8284271247461903</v>
      </c>
      <c r="D13" s="1">
        <v>0.28284271247462051</v>
      </c>
      <c r="E13" s="1">
        <v>0.141421356237309</v>
      </c>
      <c r="F13" s="1">
        <v>0.63639610306789296</v>
      </c>
      <c r="G13" s="1">
        <v>0.42426406871192823</v>
      </c>
    </row>
    <row r="14" spans="1:25">
      <c r="A14" t="s">
        <v>4</v>
      </c>
      <c r="B14" s="1">
        <v>2.1067826972265888</v>
      </c>
      <c r="C14" s="1">
        <v>2.89913780286484</v>
      </c>
      <c r="D14" s="1">
        <v>0.14142135623731025</v>
      </c>
      <c r="E14" s="1">
        <v>0.28284271247461928</v>
      </c>
      <c r="F14" s="1">
        <v>0.28284271247461928</v>
      </c>
      <c r="G14" s="1">
        <v>0.8485281374238578</v>
      </c>
    </row>
    <row r="16" spans="1:25">
      <c r="A16" s="3" t="s">
        <v>25</v>
      </c>
    </row>
    <row r="17" spans="1:7">
      <c r="A17" s="3"/>
    </row>
    <row r="20" spans="1:7" ht="19.5">
      <c r="A20" s="2" t="s">
        <v>24</v>
      </c>
      <c r="B20" s="7"/>
      <c r="C20" s="7"/>
      <c r="D20" s="7"/>
      <c r="E20" s="7"/>
      <c r="F20" s="7"/>
      <c r="G20" s="7"/>
    </row>
    <row r="21" spans="1:7" ht="19.5">
      <c r="A21" s="2"/>
      <c r="B21" s="7"/>
      <c r="C21" s="16" t="s">
        <v>46</v>
      </c>
      <c r="D21" s="16"/>
      <c r="E21" s="16"/>
      <c r="F21" s="16"/>
      <c r="G21" s="16"/>
    </row>
    <row r="22" spans="1:7" ht="19.5">
      <c r="A22" s="2"/>
      <c r="B22" s="7"/>
      <c r="C22" s="16" t="s">
        <v>6</v>
      </c>
      <c r="D22" s="16"/>
      <c r="E22" s="16"/>
      <c r="F22" s="16"/>
      <c r="G22" s="16"/>
    </row>
    <row r="23" spans="1:7" ht="19.5">
      <c r="A23" s="8"/>
      <c r="B23" s="8" t="s">
        <v>23</v>
      </c>
      <c r="C23" s="8">
        <v>1</v>
      </c>
      <c r="D23" s="8">
        <v>2</v>
      </c>
      <c r="E23" s="8">
        <v>3</v>
      </c>
      <c r="F23" s="8">
        <v>4</v>
      </c>
      <c r="G23" s="8">
        <v>5</v>
      </c>
    </row>
    <row r="24" spans="1:7" ht="19.5">
      <c r="A24" s="7" t="s">
        <v>2</v>
      </c>
      <c r="B24" s="9">
        <f>B5/(K$5*0.01)</f>
        <v>813.67038619156961</v>
      </c>
      <c r="C24" s="9">
        <f>C5/(L$5*0.01)</f>
        <v>465.52993876891338</v>
      </c>
      <c r="D24" s="9">
        <f t="shared" ref="B24:G26" si="2">D5/(M$5*0.01)</f>
        <v>657.33232847694944</v>
      </c>
      <c r="E24" s="9">
        <f t="shared" si="2"/>
        <v>704.42089445910233</v>
      </c>
      <c r="F24" s="9">
        <f t="shared" si="2"/>
        <v>748.54887170940879</v>
      </c>
      <c r="G24" s="9">
        <f t="shared" si="2"/>
        <v>438.24687179448472</v>
      </c>
    </row>
    <row r="25" spans="1:7" ht="19.5">
      <c r="A25" s="7" t="s">
        <v>3</v>
      </c>
      <c r="B25" s="9">
        <f t="shared" si="2"/>
        <v>920.24586935150944</v>
      </c>
      <c r="C25" s="9">
        <f t="shared" si="2"/>
        <v>581.17348705039763</v>
      </c>
      <c r="D25" s="9">
        <f t="shared" si="2"/>
        <v>884.60872362322402</v>
      </c>
      <c r="E25" s="9">
        <f t="shared" si="2"/>
        <v>879.4244768180215</v>
      </c>
      <c r="F25" s="9">
        <f t="shared" si="2"/>
        <v>940.26530377853965</v>
      </c>
      <c r="G25" s="9">
        <f t="shared" si="2"/>
        <v>559.66780251013631</v>
      </c>
    </row>
    <row r="26" spans="1:7" ht="19.5">
      <c r="A26" s="7" t="s">
        <v>4</v>
      </c>
      <c r="B26" s="9">
        <f t="shared" si="2"/>
        <v>1194.5892533086089</v>
      </c>
      <c r="C26" s="9">
        <f t="shared" si="2"/>
        <v>783.56816995326324</v>
      </c>
      <c r="D26" s="9">
        <f t="shared" si="2"/>
        <v>1232.4640924818334</v>
      </c>
      <c r="E26" s="9">
        <f t="shared" si="2"/>
        <v>1136.1383648970402</v>
      </c>
      <c r="F26" s="9">
        <f t="shared" si="2"/>
        <v>1178.1402143967987</v>
      </c>
      <c r="G26" s="9">
        <f t="shared" si="2"/>
        <v>754.81169259220871</v>
      </c>
    </row>
    <row r="28" spans="1:7">
      <c r="A28" s="3" t="s">
        <v>45</v>
      </c>
    </row>
  </sheetData>
  <mergeCells count="8">
    <mergeCell ref="C22:G22"/>
    <mergeCell ref="C2:G2"/>
    <mergeCell ref="L2:P2"/>
    <mergeCell ref="C21:G21"/>
    <mergeCell ref="S3:W3"/>
    <mergeCell ref="C3:G3"/>
    <mergeCell ref="C10:G10"/>
    <mergeCell ref="L3:P3"/>
  </mergeCells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7F91-C483-4C29-9869-60170A4C5E47}">
  <dimension ref="A1:K11"/>
  <sheetViews>
    <sheetView workbookViewId="0">
      <selection activeCell="G13" sqref="G13"/>
    </sheetView>
  </sheetViews>
  <sheetFormatPr defaultColWidth="8.875" defaultRowHeight="18.75"/>
  <sheetData>
    <row r="1" spans="1:11">
      <c r="A1" s="2" t="s">
        <v>33</v>
      </c>
      <c r="G1" s="2" t="s">
        <v>36</v>
      </c>
    </row>
    <row r="2" spans="1:11">
      <c r="B2" s="3"/>
      <c r="C2" s="15" t="s">
        <v>9</v>
      </c>
      <c r="D2" s="15"/>
      <c r="H2" s="3"/>
      <c r="I2" s="3"/>
      <c r="J2" s="15" t="s">
        <v>9</v>
      </c>
      <c r="K2" s="15"/>
    </row>
    <row r="3" spans="1:11">
      <c r="B3" s="4" t="s">
        <v>5</v>
      </c>
      <c r="C3" s="4">
        <v>0</v>
      </c>
      <c r="D3" s="4">
        <v>10</v>
      </c>
      <c r="H3" s="4" t="s">
        <v>5</v>
      </c>
      <c r="I3" s="4" t="s">
        <v>30</v>
      </c>
      <c r="J3" s="4">
        <v>0</v>
      </c>
      <c r="K3" s="4">
        <v>10</v>
      </c>
    </row>
    <row r="4" spans="1:11">
      <c r="B4" s="3">
        <v>1</v>
      </c>
      <c r="C4" s="5">
        <v>0.4</v>
      </c>
      <c r="D4" s="3">
        <f>1.29*4</f>
        <v>5.16</v>
      </c>
      <c r="H4" s="3">
        <v>1</v>
      </c>
      <c r="I4" s="3">
        <v>4</v>
      </c>
      <c r="J4" s="5" t="s">
        <v>12</v>
      </c>
      <c r="K4" s="6">
        <f>0.33*20</f>
        <v>6.6000000000000005</v>
      </c>
    </row>
    <row r="5" spans="1:11">
      <c r="B5" s="3">
        <v>2</v>
      </c>
      <c r="C5" s="3">
        <v>0.28000000000000003</v>
      </c>
      <c r="D5" s="3">
        <v>1.01</v>
      </c>
      <c r="H5" s="3">
        <v>2</v>
      </c>
      <c r="I5" s="3">
        <v>4</v>
      </c>
      <c r="J5" s="3" t="s">
        <v>12</v>
      </c>
      <c r="K5" s="6">
        <f>0.17*20</f>
        <v>3.4000000000000004</v>
      </c>
    </row>
    <row r="6" spans="1:11">
      <c r="B6" s="3">
        <v>3</v>
      </c>
      <c r="C6" s="3">
        <v>0.38</v>
      </c>
      <c r="D6" s="3">
        <v>0.45</v>
      </c>
      <c r="H6" s="3">
        <v>2</v>
      </c>
      <c r="I6" s="3">
        <v>5</v>
      </c>
      <c r="J6" s="3" t="s">
        <v>12</v>
      </c>
      <c r="K6" s="6">
        <f>0.24*20</f>
        <v>4.8</v>
      </c>
    </row>
    <row r="7" spans="1:11">
      <c r="B7" s="3">
        <v>4</v>
      </c>
      <c r="C7" s="3">
        <v>0.21</v>
      </c>
      <c r="D7" s="3">
        <v>0.41</v>
      </c>
      <c r="H7" s="3">
        <v>3</v>
      </c>
      <c r="I7" s="3">
        <v>5</v>
      </c>
      <c r="J7" s="3" t="s">
        <v>12</v>
      </c>
      <c r="K7" s="1">
        <f>0.14*20</f>
        <v>2.8000000000000003</v>
      </c>
    </row>
    <row r="8" spans="1:11">
      <c r="B8" s="3">
        <v>5</v>
      </c>
      <c r="C8" s="3">
        <v>0.32</v>
      </c>
      <c r="D8" s="3">
        <v>0.16</v>
      </c>
      <c r="H8" s="3">
        <v>4</v>
      </c>
      <c r="I8" s="3">
        <v>4</v>
      </c>
      <c r="J8" s="3" t="s">
        <v>12</v>
      </c>
      <c r="K8" s="6">
        <f>0.12*20</f>
        <v>2.4</v>
      </c>
    </row>
    <row r="9" spans="1:11">
      <c r="H9" s="3">
        <v>5</v>
      </c>
      <c r="I9" s="3">
        <v>4</v>
      </c>
      <c r="J9" s="3" t="s">
        <v>12</v>
      </c>
      <c r="K9" s="6">
        <f>0.13*20</f>
        <v>2.6</v>
      </c>
    </row>
    <row r="10" spans="1:11">
      <c r="B10" s="3" t="s">
        <v>34</v>
      </c>
      <c r="H10" s="3">
        <v>5</v>
      </c>
      <c r="I10" s="3">
        <v>5</v>
      </c>
      <c r="J10" s="3" t="s">
        <v>12</v>
      </c>
      <c r="K10" s="1">
        <f>0.15*20</f>
        <v>3</v>
      </c>
    </row>
    <row r="11" spans="1:11">
      <c r="B11" s="3" t="s">
        <v>35</v>
      </c>
    </row>
  </sheetData>
  <mergeCells count="2">
    <mergeCell ref="C2:D2"/>
    <mergeCell ref="J2:K2"/>
  </mergeCells>
  <phoneticPr fontId="1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9E2E-FACB-41B4-8A75-4897CC451813}">
  <dimension ref="A1:O18"/>
  <sheetViews>
    <sheetView workbookViewId="0">
      <selection activeCell="I33" sqref="I33"/>
    </sheetView>
  </sheetViews>
  <sheetFormatPr defaultColWidth="9" defaultRowHeight="14.25"/>
  <cols>
    <col min="1" max="16384" width="9" style="3"/>
  </cols>
  <sheetData>
    <row r="1" spans="1:15" ht="15">
      <c r="A1" s="2" t="s">
        <v>37</v>
      </c>
      <c r="K1" s="2" t="s">
        <v>39</v>
      </c>
    </row>
    <row r="2" spans="1:15">
      <c r="D2" s="15" t="s">
        <v>9</v>
      </c>
      <c r="E2" s="15"/>
      <c r="F2" s="15"/>
      <c r="G2" s="15"/>
      <c r="H2" s="15"/>
      <c r="N2" s="3" t="s">
        <v>9</v>
      </c>
    </row>
    <row r="3" spans="1:15">
      <c r="B3" s="4" t="s">
        <v>5</v>
      </c>
      <c r="C3" s="4" t="s">
        <v>1</v>
      </c>
      <c r="D3" s="4">
        <v>0</v>
      </c>
      <c r="E3" s="4">
        <v>2</v>
      </c>
      <c r="F3" s="4">
        <v>4</v>
      </c>
      <c r="G3" s="4">
        <v>6</v>
      </c>
      <c r="H3" s="4">
        <v>8</v>
      </c>
      <c r="I3" s="4">
        <v>10</v>
      </c>
      <c r="L3" s="4" t="s">
        <v>5</v>
      </c>
      <c r="M3" s="4" t="s">
        <v>1</v>
      </c>
      <c r="N3" s="4">
        <v>0</v>
      </c>
      <c r="O3" s="4">
        <v>10</v>
      </c>
    </row>
    <row r="4" spans="1:15">
      <c r="B4" s="3">
        <v>1</v>
      </c>
      <c r="C4" s="3">
        <v>1</v>
      </c>
      <c r="D4" s="5">
        <v>7.96</v>
      </c>
      <c r="E4" s="5">
        <v>7.58</v>
      </c>
      <c r="F4" s="5">
        <v>7.51</v>
      </c>
      <c r="G4" s="5">
        <v>7.37</v>
      </c>
      <c r="H4" s="5">
        <v>7.46</v>
      </c>
      <c r="I4" s="3">
        <v>7.29</v>
      </c>
      <c r="L4" s="3">
        <v>1</v>
      </c>
      <c r="M4" s="3">
        <v>4</v>
      </c>
      <c r="N4" s="5" t="s">
        <v>12</v>
      </c>
      <c r="O4" s="3">
        <v>7.9</v>
      </c>
    </row>
    <row r="5" spans="1:15">
      <c r="B5" s="3">
        <v>2</v>
      </c>
      <c r="C5" s="3">
        <v>1</v>
      </c>
      <c r="D5" s="5">
        <v>8.0299999999999994</v>
      </c>
      <c r="E5" s="5">
        <v>7.56</v>
      </c>
      <c r="F5" s="5">
        <v>7.47</v>
      </c>
      <c r="G5" s="5">
        <v>7.63</v>
      </c>
      <c r="H5" s="5">
        <v>7.75</v>
      </c>
      <c r="I5" s="3">
        <v>7.55</v>
      </c>
      <c r="L5" s="3">
        <v>1</v>
      </c>
      <c r="M5" s="3">
        <v>5</v>
      </c>
      <c r="N5" s="5" t="s">
        <v>12</v>
      </c>
      <c r="O5" s="3">
        <v>7.8</v>
      </c>
    </row>
    <row r="6" spans="1:15">
      <c r="B6" s="3">
        <v>3</v>
      </c>
      <c r="C6" s="3">
        <v>1</v>
      </c>
      <c r="D6" s="5">
        <v>7.95</v>
      </c>
      <c r="E6" s="5">
        <v>7.89</v>
      </c>
      <c r="F6" s="5">
        <v>7.87</v>
      </c>
      <c r="G6" s="5">
        <v>7.88</v>
      </c>
      <c r="H6" s="5">
        <v>7.89</v>
      </c>
      <c r="I6" s="3">
        <v>7.65</v>
      </c>
      <c r="L6" s="3">
        <v>2</v>
      </c>
      <c r="M6" s="3">
        <v>4</v>
      </c>
      <c r="N6" s="5" t="s">
        <v>12</v>
      </c>
      <c r="O6" s="3">
        <v>7.6</v>
      </c>
    </row>
    <row r="7" spans="1:15">
      <c r="B7" s="3">
        <v>4</v>
      </c>
      <c r="C7" s="3">
        <v>1</v>
      </c>
      <c r="D7" s="5">
        <v>8.07</v>
      </c>
      <c r="E7" s="5">
        <v>7.7</v>
      </c>
      <c r="F7" s="5">
        <v>7.75</v>
      </c>
      <c r="G7" s="5">
        <v>7.8</v>
      </c>
      <c r="H7" s="5">
        <v>7.78</v>
      </c>
      <c r="I7" s="3">
        <v>7.73</v>
      </c>
      <c r="L7" s="3">
        <v>3</v>
      </c>
      <c r="M7" s="3">
        <v>5</v>
      </c>
      <c r="N7" s="5" t="s">
        <v>12</v>
      </c>
      <c r="O7" s="3">
        <v>8.1</v>
      </c>
    </row>
    <row r="8" spans="1:15">
      <c r="B8" s="3">
        <v>5</v>
      </c>
      <c r="C8" s="3">
        <v>1</v>
      </c>
      <c r="D8" s="5">
        <v>8.02</v>
      </c>
      <c r="E8" s="5">
        <v>7.82</v>
      </c>
      <c r="F8" s="5">
        <v>7.84</v>
      </c>
      <c r="G8" s="5">
        <v>7.95</v>
      </c>
      <c r="H8" s="5">
        <v>7.87</v>
      </c>
      <c r="I8" s="3">
        <v>7.93</v>
      </c>
      <c r="L8" s="3">
        <v>4</v>
      </c>
      <c r="M8" s="3">
        <v>4</v>
      </c>
      <c r="N8" s="5" t="s">
        <v>12</v>
      </c>
      <c r="O8" s="3">
        <v>8.5</v>
      </c>
    </row>
    <row r="9" spans="1:15">
      <c r="D9" s="5"/>
      <c r="E9" s="5"/>
      <c r="F9" s="5"/>
      <c r="G9" s="5"/>
      <c r="H9" s="5"/>
      <c r="L9" s="3">
        <v>4</v>
      </c>
      <c r="M9" s="3">
        <v>5</v>
      </c>
      <c r="N9" s="5" t="s">
        <v>12</v>
      </c>
      <c r="O9" s="3">
        <v>8.4</v>
      </c>
    </row>
    <row r="10" spans="1:15">
      <c r="B10" s="3" t="s">
        <v>38</v>
      </c>
      <c r="L10" s="3">
        <v>5</v>
      </c>
      <c r="M10" s="3">
        <v>4</v>
      </c>
      <c r="N10" s="3" t="s">
        <v>12</v>
      </c>
      <c r="O10" s="6">
        <v>8</v>
      </c>
    </row>
    <row r="11" spans="1:15">
      <c r="D11" s="5"/>
      <c r="E11" s="5"/>
      <c r="F11" s="5"/>
      <c r="G11" s="5"/>
      <c r="H11" s="5"/>
      <c r="L11" s="3">
        <v>5</v>
      </c>
      <c r="M11" s="3">
        <v>5</v>
      </c>
      <c r="N11" s="3" t="s">
        <v>12</v>
      </c>
      <c r="O11" s="3">
        <v>8.3000000000000007</v>
      </c>
    </row>
    <row r="12" spans="1:15">
      <c r="D12" s="5"/>
      <c r="E12" s="5"/>
      <c r="F12" s="5"/>
      <c r="G12" s="5"/>
      <c r="H12" s="5"/>
    </row>
    <row r="13" spans="1:15">
      <c r="D13" s="5"/>
      <c r="E13" s="5"/>
      <c r="F13" s="5"/>
      <c r="G13" s="5"/>
      <c r="H13" s="5"/>
      <c r="K13" s="3" t="s">
        <v>40</v>
      </c>
    </row>
    <row r="14" spans="1:15">
      <c r="D14" s="5"/>
      <c r="E14" s="5"/>
      <c r="F14" s="5"/>
      <c r="G14" s="5"/>
      <c r="H14" s="5"/>
    </row>
    <row r="15" spans="1:15">
      <c r="D15" s="5"/>
      <c r="E15" s="5"/>
      <c r="F15" s="5"/>
      <c r="G15" s="5"/>
      <c r="H15" s="5"/>
    </row>
    <row r="16" spans="1:15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  <row r="18" spans="4:8">
      <c r="D18" s="5"/>
      <c r="E18" s="5"/>
      <c r="F18" s="5"/>
      <c r="G18" s="5"/>
      <c r="H18" s="5"/>
    </row>
  </sheetData>
  <mergeCells count="1">
    <mergeCell ref="D2:H2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Cdiss,over</vt:lpstr>
      <vt:lpstr>C_diss,pore</vt:lpstr>
      <vt:lpstr>Cfree,over</vt:lpstr>
      <vt:lpstr>Cfree,pore</vt:lpstr>
      <vt:lpstr>DOC</vt:lpstr>
      <vt:lpstr>Accumulation</vt:lpstr>
      <vt:lpstr>Sediment</vt:lpstr>
      <vt:lpstr>Ammonia</vt:lpstr>
      <vt:lpstr>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Hiki</cp:lastModifiedBy>
  <dcterms:created xsi:type="dcterms:W3CDTF">2021-06-17T04:21:14Z</dcterms:created>
  <dcterms:modified xsi:type="dcterms:W3CDTF">2023-01-11T21:56:03Z</dcterms:modified>
</cp:coreProperties>
</file>