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bstos/Documents/Papers/"/>
    </mc:Choice>
  </mc:AlternateContent>
  <xr:revisionPtr revIDLastSave="0" documentId="13_ncr:1_{55E973C1-32FA-D34B-9FB9-E4DA510E71DC}" xr6:coauthVersionLast="36" xr6:coauthVersionMax="47" xr10:uidLastSave="{00000000-0000-0000-0000-000000000000}"/>
  <bookViews>
    <workbookView xWindow="0" yWindow="500" windowWidth="25600" windowHeight="15500" xr2:uid="{FAA074E4-FB32-8847-B34C-C73DFAB4099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" i="1" l="1"/>
  <c r="V9" i="1"/>
  <c r="U9" i="1"/>
  <c r="U6" i="1"/>
  <c r="T9" i="1"/>
  <c r="T6" i="1"/>
  <c r="J9" i="1"/>
  <c r="K9" i="1"/>
  <c r="M9" i="1"/>
  <c r="K6" i="1"/>
  <c r="P6" i="1"/>
  <c r="Q6" i="1"/>
  <c r="R6" i="1"/>
  <c r="S6" i="1"/>
  <c r="S3" i="1"/>
  <c r="S4" i="1"/>
  <c r="S5" i="1"/>
  <c r="S2" i="1"/>
  <c r="R3" i="1"/>
  <c r="R4" i="1"/>
  <c r="R5" i="1"/>
  <c r="R2" i="1"/>
  <c r="Q3" i="1"/>
  <c r="Q4" i="1"/>
  <c r="Q5" i="1"/>
  <c r="N5" i="1"/>
  <c r="I9" i="1"/>
  <c r="L5" i="1"/>
  <c r="K5" i="1"/>
  <c r="O5" i="1" s="1"/>
  <c r="L4" i="1"/>
  <c r="K4" i="1"/>
  <c r="O4" i="1" s="1"/>
  <c r="L3" i="1"/>
  <c r="L2" i="1"/>
  <c r="L6" i="1" s="1"/>
  <c r="I5" i="1"/>
  <c r="P5" i="1" s="1"/>
  <c r="I4" i="1"/>
  <c r="P4" i="1" s="1"/>
  <c r="I3" i="1"/>
  <c r="P3" i="1" s="1"/>
  <c r="N4" i="1"/>
  <c r="H9" i="1"/>
  <c r="H5" i="1"/>
  <c r="K3" i="1"/>
  <c r="M3" i="1" s="1"/>
  <c r="H3" i="1"/>
  <c r="J3" i="1" s="1"/>
  <c r="K2" i="1"/>
  <c r="M2" i="1" s="1"/>
  <c r="H4" i="1"/>
  <c r="G3" i="1"/>
  <c r="G2" i="1"/>
  <c r="I2" i="1" s="1"/>
  <c r="G4" i="1"/>
  <c r="G5" i="1"/>
  <c r="D3" i="1"/>
  <c r="D4" i="1"/>
  <c r="D5" i="1"/>
  <c r="D2" i="1"/>
  <c r="P2" i="1" l="1"/>
  <c r="O3" i="1"/>
  <c r="M5" i="1"/>
  <c r="M6" i="1" s="1"/>
  <c r="N3" i="1"/>
  <c r="H2" i="1"/>
  <c r="O2" i="1"/>
  <c r="M4" i="1"/>
  <c r="D6" i="1"/>
  <c r="J4" i="1"/>
  <c r="J5" i="1"/>
  <c r="J2" i="1" l="1"/>
  <c r="N2" i="1"/>
  <c r="N6" i="1" s="1"/>
  <c r="O6" i="1"/>
  <c r="Q2" i="1" l="1"/>
  <c r="J6" i="1"/>
</calcChain>
</file>

<file path=xl/sharedStrings.xml><?xml version="1.0" encoding="utf-8"?>
<sst xmlns="http://schemas.openxmlformats.org/spreadsheetml/2006/main" count="28" uniqueCount="28">
  <si>
    <t>Low</t>
  </si>
  <si>
    <t>Medium</t>
  </si>
  <si>
    <t>High</t>
  </si>
  <si>
    <t>Variable</t>
  </si>
  <si>
    <t>For every 10 projects, fails at screening</t>
  </si>
  <si>
    <t>% projects</t>
  </si>
  <si>
    <t>Revised number of failed projects (in 100)</t>
  </si>
  <si>
    <t>Fixed (manual screening)</t>
  </si>
  <si>
    <t>*Fixed= 8h screening followed by 50% chance of this looking ok manually to proceed then assuming 100% of collections successful</t>
  </si>
  <si>
    <t>Probability of occrance</t>
  </si>
  <si>
    <t>Normalised probability</t>
  </si>
  <si>
    <t>Failed hours normalised to % of projects</t>
  </si>
  <si>
    <t>Successful hours to % of projects</t>
  </si>
  <si>
    <t>Sum</t>
  </si>
  <si>
    <t>Failed 'working hours' normalised to % of projects</t>
  </si>
  <si>
    <t>Failed 'out of hours' normalised to % of projects</t>
  </si>
  <si>
    <t>Successful 'working' hours normalised to % projects</t>
  </si>
  <si>
    <t>Successful 'out of hours' hours normalised to % projects</t>
  </si>
  <si>
    <t>Total working hours/100 projects</t>
  </si>
  <si>
    <t>Total out of hours/100 projects</t>
  </si>
  <si>
    <t>Total hours/100 projects</t>
  </si>
  <si>
    <t>Probability of faliure</t>
  </si>
  <si>
    <t>Faliure microscope (hours/100 attempts)</t>
  </si>
  <si>
    <t>Failed 'working' (hours/100 attempts)</t>
  </si>
  <si>
    <t>Failed 'out of hours' (hours/100 attempts)</t>
  </si>
  <si>
    <t>Successful (hours/100 attempts)</t>
  </si>
  <si>
    <t>Successful 'working' (hours/100 attempts)</t>
  </si>
  <si>
    <t>Successful 'out of hours' (hours/100 attempts)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</si>
</sst>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3" fillId="0" borderId="0" xfId="0" applyFont="1" applyAlignment="1">
      <alignment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15E58-23E8-474D-80E2-B90D0671875F}">
  <dimension ref="A1:V16"/>
  <sheetViews>
    <sheetView tabSelected="1" zoomScale="141" workbookViewId="0">
      <selection sqref="A1:V10"/>
    </sheetView>
  </sheetViews>
  <sheetFormatPr baseColWidth="10" defaultRowHeight="14" x14ac:dyDescent="0.2"/>
  <cols>
    <col min="1" max="1" width="22.1640625" style="3" bestFit="1" customWidth="1"/>
    <col min="2" max="5" width="14.83203125" style="3" customWidth="1"/>
    <col min="6" max="6" width="10.83203125" style="3"/>
    <col min="7" max="7" width="14.83203125" style="3" customWidth="1"/>
    <col min="8" max="10" width="26" style="3" customWidth="1"/>
    <col min="11" max="13" width="11.6640625" style="3" customWidth="1"/>
    <col min="14" max="14" width="14.33203125" style="3" customWidth="1"/>
    <col min="15" max="16384" width="10.83203125" style="3"/>
  </cols>
  <sheetData>
    <row r="1" spans="1:22" s="2" customFormat="1" ht="84" x14ac:dyDescent="0.2">
      <c r="A1" s="7"/>
      <c r="B1" s="4" t="s">
        <v>21</v>
      </c>
      <c r="C1" s="4" t="s">
        <v>9</v>
      </c>
      <c r="D1" s="4" t="s">
        <v>10</v>
      </c>
      <c r="E1" s="4" t="s">
        <v>4</v>
      </c>
      <c r="F1" s="4" t="s">
        <v>5</v>
      </c>
      <c r="G1" s="4" t="s">
        <v>6</v>
      </c>
      <c r="H1" s="4" t="s">
        <v>22</v>
      </c>
      <c r="I1" s="4" t="s">
        <v>23</v>
      </c>
      <c r="J1" s="4" t="s">
        <v>24</v>
      </c>
      <c r="K1" s="4" t="s">
        <v>25</v>
      </c>
      <c r="L1" s="4" t="s">
        <v>26</v>
      </c>
      <c r="M1" s="4" t="s">
        <v>27</v>
      </c>
      <c r="N1" s="4" t="s">
        <v>11</v>
      </c>
      <c r="O1" s="4" t="s">
        <v>12</v>
      </c>
      <c r="P1" s="4" t="s">
        <v>14</v>
      </c>
      <c r="Q1" s="4" t="s">
        <v>15</v>
      </c>
      <c r="R1" s="4" t="s">
        <v>16</v>
      </c>
      <c r="S1" s="4" t="s">
        <v>17</v>
      </c>
      <c r="T1" s="5" t="s">
        <v>18</v>
      </c>
      <c r="U1" s="5" t="s">
        <v>19</v>
      </c>
      <c r="V1" s="6" t="s">
        <v>20</v>
      </c>
    </row>
    <row r="2" spans="1:22" x14ac:dyDescent="0.2">
      <c r="A2" s="18" t="s">
        <v>0</v>
      </c>
      <c r="B2" s="8">
        <v>0.2</v>
      </c>
      <c r="C2" s="8">
        <v>0.15</v>
      </c>
      <c r="D2" s="8">
        <f>B2*C2</f>
        <v>0.03</v>
      </c>
      <c r="E2" s="8">
        <v>2</v>
      </c>
      <c r="F2" s="8">
        <v>15</v>
      </c>
      <c r="G2" s="8">
        <f>E2*10</f>
        <v>20</v>
      </c>
      <c r="H2" s="8">
        <f>24*G2</f>
        <v>480</v>
      </c>
      <c r="I2" s="8">
        <f>G2*8</f>
        <v>160</v>
      </c>
      <c r="J2" s="8">
        <f>H2-I2</f>
        <v>320</v>
      </c>
      <c r="K2" s="8">
        <f>24*(100-G2)</f>
        <v>1920</v>
      </c>
      <c r="L2" s="8">
        <f>8*(100-G2)</f>
        <v>640</v>
      </c>
      <c r="M2" s="8">
        <f>K2-L2</f>
        <v>1280</v>
      </c>
      <c r="N2" s="8">
        <f>(H2/100)*$F$2</f>
        <v>72</v>
      </c>
      <c r="O2" s="8">
        <f>(K2/100)*F2</f>
        <v>288</v>
      </c>
      <c r="P2" s="8">
        <f>(I2/100)*$F$2</f>
        <v>24</v>
      </c>
      <c r="Q2" s="8">
        <f>(J2/100)*$F$2</f>
        <v>48</v>
      </c>
      <c r="R2" s="8">
        <f>(L2/100)*$F$2</f>
        <v>96</v>
      </c>
      <c r="S2" s="8">
        <f>(M2/100)*$F$2</f>
        <v>192</v>
      </c>
      <c r="T2" s="9"/>
      <c r="U2" s="9"/>
      <c r="V2" s="10"/>
    </row>
    <row r="3" spans="1:22" x14ac:dyDescent="0.2">
      <c r="A3" s="18" t="s">
        <v>1</v>
      </c>
      <c r="B3" s="8">
        <v>0.5</v>
      </c>
      <c r="C3" s="8">
        <v>0.6</v>
      </c>
      <c r="D3" s="8">
        <f t="shared" ref="D3:D5" si="0">B3*C3</f>
        <v>0.3</v>
      </c>
      <c r="E3" s="8">
        <v>5</v>
      </c>
      <c r="F3" s="8">
        <v>60</v>
      </c>
      <c r="G3" s="8">
        <f>E3*10</f>
        <v>50</v>
      </c>
      <c r="H3" s="8">
        <f>4*G3</f>
        <v>200</v>
      </c>
      <c r="I3" s="8">
        <f>4*G3</f>
        <v>200</v>
      </c>
      <c r="J3" s="8">
        <f>H3-I3</f>
        <v>0</v>
      </c>
      <c r="K3" s="8">
        <f>4*50+(24*50)</f>
        <v>1400</v>
      </c>
      <c r="L3" s="8">
        <f>4*50+8*25</f>
        <v>400</v>
      </c>
      <c r="M3" s="8">
        <f t="shared" ref="M3:M5" si="1">K3-L3</f>
        <v>1000</v>
      </c>
      <c r="N3" s="8">
        <f t="shared" ref="N3:N5" si="2">(H3/100)*F3</f>
        <v>120</v>
      </c>
      <c r="O3" s="8">
        <f t="shared" ref="O3:O5" si="3">(K3/100)*F3</f>
        <v>840</v>
      </c>
      <c r="P3" s="8">
        <f t="shared" ref="P3:P5" si="4">(I3/100)*$F$2</f>
        <v>30</v>
      </c>
      <c r="Q3" s="8">
        <f t="shared" ref="Q3:Q5" si="5">(J3/100)*$F$2</f>
        <v>0</v>
      </c>
      <c r="R3" s="8">
        <f t="shared" ref="R3:R5" si="6">(L3/100)*$F$2</f>
        <v>60</v>
      </c>
      <c r="S3" s="8">
        <f t="shared" ref="S3:S5" si="7">(M3/100)*$F$2</f>
        <v>150</v>
      </c>
      <c r="T3" s="9"/>
      <c r="U3" s="9"/>
      <c r="V3" s="10"/>
    </row>
    <row r="4" spans="1:22" x14ac:dyDescent="0.2">
      <c r="A4" s="18" t="s">
        <v>2</v>
      </c>
      <c r="B4" s="8">
        <v>0.8</v>
      </c>
      <c r="C4" s="8">
        <v>0.15</v>
      </c>
      <c r="D4" s="8">
        <f t="shared" si="0"/>
        <v>0.12</v>
      </c>
      <c r="E4" s="8">
        <v>8</v>
      </c>
      <c r="F4" s="8">
        <v>15</v>
      </c>
      <c r="G4" s="8">
        <f t="shared" ref="G4:G5" si="8">E4*10</f>
        <v>80</v>
      </c>
      <c r="H4" s="8">
        <f>8*G4</f>
        <v>640</v>
      </c>
      <c r="I4" s="8">
        <f>8*G4</f>
        <v>640</v>
      </c>
      <c r="J4" s="8">
        <f t="shared" ref="J4:J5" si="9">H4-I4</f>
        <v>0</v>
      </c>
      <c r="K4" s="9">
        <f>8*(100-80)+(24*20)</f>
        <v>640</v>
      </c>
      <c r="L4" s="8">
        <f>8*(100-80)+(8*20)</f>
        <v>320</v>
      </c>
      <c r="M4" s="8">
        <f t="shared" si="1"/>
        <v>320</v>
      </c>
      <c r="N4" s="8">
        <f t="shared" si="2"/>
        <v>96</v>
      </c>
      <c r="O4" s="8">
        <f t="shared" si="3"/>
        <v>96</v>
      </c>
      <c r="P4" s="8">
        <f t="shared" si="4"/>
        <v>96</v>
      </c>
      <c r="Q4" s="8">
        <f t="shared" si="5"/>
        <v>0</v>
      </c>
      <c r="R4" s="8">
        <f t="shared" si="6"/>
        <v>48</v>
      </c>
      <c r="S4" s="8">
        <f t="shared" si="7"/>
        <v>48</v>
      </c>
      <c r="T4" s="9"/>
      <c r="U4" s="9"/>
      <c r="V4" s="10"/>
    </row>
    <row r="5" spans="1:22" x14ac:dyDescent="0.2">
      <c r="A5" s="18" t="s">
        <v>3</v>
      </c>
      <c r="B5" s="8">
        <v>0.6</v>
      </c>
      <c r="C5" s="8">
        <v>0.1</v>
      </c>
      <c r="D5" s="8">
        <f t="shared" si="0"/>
        <v>0.06</v>
      </c>
      <c r="E5" s="8">
        <v>6</v>
      </c>
      <c r="F5" s="8">
        <v>10</v>
      </c>
      <c r="G5" s="8">
        <f t="shared" si="8"/>
        <v>60</v>
      </c>
      <c r="H5" s="8">
        <f>G5*48</f>
        <v>2880</v>
      </c>
      <c r="I5" s="8">
        <f>8*G5</f>
        <v>480</v>
      </c>
      <c r="J5" s="8">
        <f t="shared" si="9"/>
        <v>2400</v>
      </c>
      <c r="K5" s="9">
        <f>48*(100-G5)+(24*40)</f>
        <v>2880</v>
      </c>
      <c r="L5" s="8">
        <f>16*(100-G5)+(8*40)</f>
        <v>960</v>
      </c>
      <c r="M5" s="8">
        <f t="shared" si="1"/>
        <v>1920</v>
      </c>
      <c r="N5" s="8">
        <f t="shared" si="2"/>
        <v>288</v>
      </c>
      <c r="O5" s="8">
        <f t="shared" si="3"/>
        <v>288</v>
      </c>
      <c r="P5" s="8">
        <f t="shared" si="4"/>
        <v>72</v>
      </c>
      <c r="Q5" s="8">
        <f t="shared" si="5"/>
        <v>360</v>
      </c>
      <c r="R5" s="8">
        <f t="shared" si="6"/>
        <v>144</v>
      </c>
      <c r="S5" s="8">
        <f t="shared" si="7"/>
        <v>288</v>
      </c>
      <c r="T5" s="9"/>
      <c r="U5" s="9"/>
      <c r="V5" s="10"/>
    </row>
    <row r="6" spans="1:22" x14ac:dyDescent="0.2">
      <c r="A6" s="18" t="s">
        <v>13</v>
      </c>
      <c r="B6" s="8"/>
      <c r="C6" s="8"/>
      <c r="D6" s="11">
        <f>SUM(D2:D5)</f>
        <v>0.51</v>
      </c>
      <c r="E6" s="8"/>
      <c r="F6" s="8"/>
      <c r="G6" s="8"/>
      <c r="H6" s="8"/>
      <c r="I6" s="11"/>
      <c r="J6" s="11">
        <f t="shared" ref="J6:O6" si="10">SUM(J2:J5)</f>
        <v>2720</v>
      </c>
      <c r="K6" s="11">
        <f t="shared" si="10"/>
        <v>6840</v>
      </c>
      <c r="L6" s="11">
        <f t="shared" si="10"/>
        <v>2320</v>
      </c>
      <c r="M6" s="11">
        <f t="shared" si="10"/>
        <v>4520</v>
      </c>
      <c r="N6" s="11">
        <f t="shared" si="10"/>
        <v>576</v>
      </c>
      <c r="O6" s="11">
        <f t="shared" si="10"/>
        <v>1512</v>
      </c>
      <c r="P6" s="11">
        <f t="shared" ref="P6:S6" si="11">SUM(P2:P5)</f>
        <v>222</v>
      </c>
      <c r="Q6" s="11">
        <f t="shared" si="11"/>
        <v>408</v>
      </c>
      <c r="R6" s="11">
        <f t="shared" si="11"/>
        <v>348</v>
      </c>
      <c r="S6" s="11">
        <f t="shared" si="11"/>
        <v>678</v>
      </c>
      <c r="T6" s="12">
        <f>P6+R6</f>
        <v>570</v>
      </c>
      <c r="U6" s="12">
        <f>Q6+S6</f>
        <v>1086</v>
      </c>
      <c r="V6" s="13">
        <f>SUM(T6:U6)</f>
        <v>1656</v>
      </c>
    </row>
    <row r="7" spans="1:22" x14ac:dyDescent="0.2">
      <c r="A7" s="1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  <c r="O7" s="9"/>
      <c r="P7" s="8"/>
      <c r="Q7" s="9"/>
      <c r="R7" s="9"/>
      <c r="S7" s="9"/>
      <c r="T7" s="9"/>
      <c r="U7" s="9"/>
      <c r="V7" s="13"/>
    </row>
    <row r="8" spans="1:22" x14ac:dyDescent="0.2">
      <c r="A8" s="1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/>
      <c r="R8" s="9"/>
      <c r="S8" s="9"/>
      <c r="T8" s="9"/>
      <c r="U8" s="9"/>
      <c r="V8" s="13"/>
    </row>
    <row r="9" spans="1:22" x14ac:dyDescent="0.2">
      <c r="A9" s="18" t="s">
        <v>7</v>
      </c>
      <c r="B9" s="8">
        <v>0.5</v>
      </c>
      <c r="C9" s="8"/>
      <c r="D9" s="8"/>
      <c r="E9" s="8">
        <v>5</v>
      </c>
      <c r="F9" s="8">
        <v>100</v>
      </c>
      <c r="G9" s="8">
        <v>50</v>
      </c>
      <c r="H9" s="8">
        <f>8*G9+(25*24)</f>
        <v>1000</v>
      </c>
      <c r="I9" s="8">
        <f>8*G9+(25*8)</f>
        <v>600</v>
      </c>
      <c r="J9" s="8">
        <f>H9-I9</f>
        <v>400</v>
      </c>
      <c r="K9" s="8">
        <f>8*50+(25*24)</f>
        <v>1000</v>
      </c>
      <c r="L9" s="8">
        <v>600</v>
      </c>
      <c r="M9" s="8">
        <f>K9-L9</f>
        <v>400</v>
      </c>
      <c r="N9" s="11">
        <v>1000</v>
      </c>
      <c r="O9" s="11">
        <v>1000</v>
      </c>
      <c r="P9" s="11">
        <v>600</v>
      </c>
      <c r="Q9" s="12">
        <v>400</v>
      </c>
      <c r="R9" s="12">
        <v>600</v>
      </c>
      <c r="S9" s="12">
        <v>400</v>
      </c>
      <c r="T9" s="12">
        <f>P9+R9</f>
        <v>1200</v>
      </c>
      <c r="U9" s="12">
        <f>Q9+S9</f>
        <v>800</v>
      </c>
      <c r="V9" s="13">
        <f>SUM(T9:U9)</f>
        <v>2000</v>
      </c>
    </row>
    <row r="10" spans="1:22" ht="15" thickBot="1" x14ac:dyDescent="0.25">
      <c r="A10" s="14" t="s">
        <v>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/>
      <c r="R10" s="16"/>
      <c r="S10" s="16"/>
      <c r="T10" s="16"/>
      <c r="U10" s="16"/>
      <c r="V10" s="17"/>
    </row>
    <row r="16" spans="1:22" x14ac:dyDescent="0.2">
      <c r="K16" s="1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2022-05-27T16:05:35Z</dcterms:created>
  <dcterms:modified xsi:type="dcterms:W3CDTF">2022-07-08T13:40:04Z</dcterms:modified>
</cp:coreProperties>
</file>