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qy\Desktop\"/>
    </mc:Choice>
  </mc:AlternateContent>
  <xr:revisionPtr revIDLastSave="0" documentId="8_{AE250A99-47CC-4F11-A9A4-A1F6B906929B}" xr6:coauthVersionLast="47" xr6:coauthVersionMax="47" xr10:uidLastSave="{00000000-0000-0000-0000-000000000000}"/>
  <bookViews>
    <workbookView xWindow="-108" yWindow="-108" windowWidth="23256" windowHeight="12576" firstSheet="11" activeTab="13" xr2:uid="{00000000-000D-0000-FFFF-FFFF00000000}"/>
  </bookViews>
  <sheets>
    <sheet name="Fig1（A-C)" sheetId="1" r:id="rId1"/>
    <sheet name="Fig1(D-E)" sheetId="2" r:id="rId2"/>
    <sheet name="Fig1(F-G)" sheetId="3" r:id="rId3"/>
    <sheet name="Fig2(A)" sheetId="4" r:id="rId4"/>
    <sheet name="Fig2B-E" sheetId="5" r:id="rId5"/>
    <sheet name="Fig2F" sheetId="6" r:id="rId6"/>
    <sheet name="Fig2G" sheetId="7" r:id="rId7"/>
    <sheet name="Fig3A" sheetId="8" r:id="rId8"/>
    <sheet name="Fig3B-C" sheetId="9" r:id="rId9"/>
    <sheet name="Fig3D-E" sheetId="10" r:id="rId10"/>
    <sheet name="Fig3F-G" sheetId="11" r:id="rId11"/>
    <sheet name="Fig4A-B" sheetId="12" r:id="rId12"/>
    <sheet name="Fig4C-D" sheetId="13" r:id="rId13"/>
    <sheet name="Fig4E-H" sheetId="14" r:id="rId14"/>
    <sheet name="Fig5A-E" sheetId="15" r:id="rId15"/>
    <sheet name="Fig5G" sheetId="16" r:id="rId16"/>
    <sheet name="Fig6A" sheetId="17" r:id="rId17"/>
    <sheet name="Fig6B" sheetId="18" r:id="rId18"/>
    <sheet name="Fig6C" sheetId="19" r:id="rId19"/>
    <sheet name="Fig6D-E" sheetId="20" r:id="rId20"/>
    <sheet name="Fig6F" sheetId="21" r:id="rId21"/>
    <sheet name="Fig6G-MDA" sheetId="22" r:id="rId22"/>
    <sheet name="Fig6H-I" sheetId="23" r:id="rId23"/>
    <sheet name="Fig7B" sheetId="24" r:id="rId24"/>
    <sheet name="Fig8A-E" sheetId="25" r:id="rId25"/>
    <sheet name="FigF-G" sheetId="26" r:id="rId26"/>
  </sheets>
  <definedNames>
    <definedName name="_xlnm._FilterDatabase" localSheetId="1" hidden="1">'Fig1(D-E)'!$A$3:$AA$115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1" i="26" l="1"/>
  <c r="D51" i="26"/>
  <c r="E44" i="26"/>
  <c r="D44" i="26"/>
  <c r="E37" i="26"/>
  <c r="D37" i="26"/>
  <c r="E30" i="26"/>
  <c r="D30" i="26"/>
  <c r="E23" i="26"/>
  <c r="D23" i="26"/>
  <c r="E16" i="26"/>
  <c r="D16" i="26"/>
  <c r="E9" i="26"/>
  <c r="D9" i="26"/>
  <c r="H71" i="22"/>
  <c r="G71" i="22"/>
  <c r="H61" i="22"/>
  <c r="G61" i="22"/>
  <c r="H51" i="22"/>
  <c r="G51" i="22"/>
  <c r="H41" i="22"/>
  <c r="G41" i="22"/>
  <c r="H32" i="22"/>
  <c r="G32" i="22"/>
  <c r="H22" i="22"/>
  <c r="G22" i="22"/>
  <c r="H12" i="22"/>
  <c r="G12" i="22"/>
  <c r="K74" i="21"/>
  <c r="J74" i="21"/>
  <c r="F74" i="21"/>
  <c r="F73" i="21"/>
  <c r="F72" i="21"/>
  <c r="F71" i="21"/>
  <c r="F70" i="21"/>
  <c r="F69" i="21"/>
  <c r="F68" i="21"/>
  <c r="F67" i="21"/>
  <c r="F66" i="21"/>
  <c r="F65" i="21"/>
  <c r="K64" i="21"/>
  <c r="J64" i="21"/>
  <c r="F64" i="21"/>
  <c r="F63" i="21"/>
  <c r="F62" i="21"/>
  <c r="F61" i="21"/>
  <c r="F60" i="21"/>
  <c r="F59" i="21"/>
  <c r="F58" i="21"/>
  <c r="F57" i="21"/>
  <c r="F56" i="21"/>
  <c r="F55" i="21"/>
  <c r="K54" i="21"/>
  <c r="J54" i="21"/>
  <c r="F54" i="21"/>
  <c r="F53" i="21"/>
  <c r="F52" i="21"/>
  <c r="F51" i="21"/>
  <c r="F50" i="21"/>
  <c r="F49" i="21"/>
  <c r="F48" i="21"/>
  <c r="F47" i="21"/>
  <c r="F46" i="21"/>
  <c r="F45" i="21"/>
  <c r="K44" i="21"/>
  <c r="J44" i="21"/>
  <c r="F44" i="21"/>
  <c r="F43" i="21"/>
  <c r="F42" i="21"/>
  <c r="F41" i="21"/>
  <c r="F40" i="21"/>
  <c r="F39" i="21"/>
  <c r="F38" i="21"/>
  <c r="F37" i="21"/>
  <c r="F36" i="21"/>
  <c r="F35" i="21"/>
  <c r="K34" i="21"/>
  <c r="J34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I22" i="21" s="1"/>
  <c r="F21" i="21"/>
  <c r="F20" i="21"/>
  <c r="F19" i="21"/>
  <c r="F18" i="21"/>
  <c r="F17" i="21"/>
  <c r="F16" i="21"/>
  <c r="F15" i="21"/>
  <c r="K14" i="21"/>
  <c r="J14" i="21"/>
  <c r="F14" i="21"/>
  <c r="F13" i="21"/>
  <c r="F12" i="21"/>
  <c r="F11" i="21"/>
  <c r="F10" i="21"/>
  <c r="F9" i="21"/>
  <c r="F8" i="21"/>
  <c r="F7" i="21"/>
  <c r="F6" i="21"/>
  <c r="F5" i="21"/>
  <c r="F51" i="20"/>
  <c r="E51" i="20"/>
  <c r="F44" i="20"/>
  <c r="E44" i="20"/>
  <c r="F37" i="20"/>
  <c r="E37" i="20"/>
  <c r="F30" i="20"/>
  <c r="E30" i="20"/>
  <c r="F23" i="20"/>
  <c r="E23" i="20"/>
  <c r="F16" i="20"/>
  <c r="E16" i="20"/>
  <c r="F9" i="20"/>
  <c r="E9" i="20"/>
  <c r="O59" i="19"/>
  <c r="N59" i="19"/>
  <c r="F52" i="19"/>
  <c r="E52" i="19"/>
  <c r="O51" i="19"/>
  <c r="N51" i="19"/>
  <c r="F45" i="19"/>
  <c r="E45" i="19"/>
  <c r="O43" i="19"/>
  <c r="N43" i="19"/>
  <c r="F38" i="19"/>
  <c r="E38" i="19"/>
  <c r="O35" i="19"/>
  <c r="N35" i="19"/>
  <c r="F31" i="19"/>
  <c r="E31" i="19"/>
  <c r="O27" i="19"/>
  <c r="N27" i="19"/>
  <c r="F24" i="19"/>
  <c r="E24" i="19"/>
  <c r="O19" i="19"/>
  <c r="N19" i="19"/>
  <c r="F17" i="19"/>
  <c r="E17" i="19"/>
  <c r="O11" i="19"/>
  <c r="N11" i="19"/>
  <c r="F10" i="19"/>
  <c r="E10" i="19"/>
  <c r="H56" i="18"/>
  <c r="G56" i="18"/>
  <c r="H48" i="18"/>
  <c r="G48" i="18"/>
  <c r="H40" i="18"/>
  <c r="G40" i="18"/>
  <c r="H32" i="18"/>
  <c r="G32" i="18"/>
  <c r="H25" i="18"/>
  <c r="G25" i="18"/>
  <c r="H18" i="18"/>
  <c r="G18" i="18"/>
  <c r="H10" i="18"/>
  <c r="G10" i="18"/>
  <c r="F65" i="17"/>
  <c r="E65" i="17"/>
  <c r="F56" i="17"/>
  <c r="E56" i="17"/>
  <c r="F47" i="17"/>
  <c r="E47" i="17"/>
  <c r="F38" i="17"/>
  <c r="E38" i="17"/>
  <c r="F29" i="17"/>
  <c r="E29" i="17"/>
  <c r="F20" i="17"/>
  <c r="E20" i="17"/>
  <c r="F11" i="17"/>
  <c r="E11" i="17"/>
  <c r="K24" i="21" l="1"/>
  <c r="J24" i="21"/>
  <c r="K110" i="16" l="1"/>
  <c r="F110" i="16"/>
  <c r="F109" i="16"/>
  <c r="F108" i="16"/>
  <c r="F107" i="16"/>
  <c r="F106" i="16"/>
  <c r="F95" i="16"/>
  <c r="F94" i="16"/>
  <c r="F93" i="16"/>
  <c r="F92" i="16"/>
  <c r="F79" i="16"/>
  <c r="F78" i="16"/>
  <c r="F77" i="16"/>
  <c r="F76" i="16"/>
  <c r="F75" i="16"/>
  <c r="F61" i="16"/>
  <c r="F60" i="16"/>
  <c r="F59" i="16"/>
  <c r="F58" i="16"/>
  <c r="F57" i="16"/>
  <c r="F42" i="16"/>
  <c r="F41" i="16"/>
  <c r="F40" i="16"/>
  <c r="F39" i="16"/>
  <c r="F38" i="16"/>
  <c r="F26" i="16"/>
  <c r="F25" i="16"/>
  <c r="F24" i="16"/>
  <c r="F23" i="16"/>
  <c r="F22" i="16"/>
  <c r="F8" i="16"/>
  <c r="F7" i="16"/>
  <c r="F6" i="16"/>
  <c r="F5" i="16"/>
  <c r="F4" i="16"/>
  <c r="K99" i="14"/>
  <c r="J99" i="14"/>
  <c r="I99" i="14"/>
  <c r="H99" i="14"/>
  <c r="F99" i="14"/>
  <c r="E99" i="14"/>
  <c r="D99" i="14"/>
  <c r="C99" i="14"/>
  <c r="K98" i="14"/>
  <c r="J98" i="14"/>
  <c r="I98" i="14"/>
  <c r="H98" i="14"/>
  <c r="F98" i="14"/>
  <c r="E98" i="14"/>
  <c r="D98" i="14"/>
  <c r="C98" i="14"/>
  <c r="K85" i="14"/>
  <c r="J85" i="14"/>
  <c r="I85" i="14"/>
  <c r="H85" i="14"/>
  <c r="F85" i="14"/>
  <c r="E85" i="14"/>
  <c r="D85" i="14"/>
  <c r="C85" i="14"/>
  <c r="K84" i="14"/>
  <c r="J84" i="14"/>
  <c r="I84" i="14"/>
  <c r="H84" i="14"/>
  <c r="F84" i="14"/>
  <c r="E84" i="14"/>
  <c r="D84" i="14"/>
  <c r="C84" i="14"/>
  <c r="K71" i="14"/>
  <c r="J71" i="14"/>
  <c r="I71" i="14"/>
  <c r="H71" i="14"/>
  <c r="F71" i="14"/>
  <c r="E71" i="14"/>
  <c r="D71" i="14"/>
  <c r="C71" i="14"/>
  <c r="K70" i="14"/>
  <c r="J70" i="14"/>
  <c r="I70" i="14"/>
  <c r="H70" i="14"/>
  <c r="F70" i="14"/>
  <c r="E70" i="14"/>
  <c r="D70" i="14"/>
  <c r="C70" i="14"/>
  <c r="K57" i="14"/>
  <c r="J57" i="14"/>
  <c r="I57" i="14"/>
  <c r="H57" i="14"/>
  <c r="F57" i="14"/>
  <c r="E57" i="14"/>
  <c r="D57" i="14"/>
  <c r="C57" i="14"/>
  <c r="K56" i="14"/>
  <c r="J56" i="14"/>
  <c r="I56" i="14"/>
  <c r="H56" i="14"/>
  <c r="F56" i="14"/>
  <c r="E56" i="14"/>
  <c r="D56" i="14"/>
  <c r="C56" i="14"/>
  <c r="E44" i="14"/>
  <c r="D44" i="14"/>
  <c r="K43" i="14"/>
  <c r="J43" i="14"/>
  <c r="I43" i="14"/>
  <c r="H43" i="14"/>
  <c r="F43" i="14"/>
  <c r="E43" i="14"/>
  <c r="K30" i="14"/>
  <c r="K44" i="14" s="1"/>
  <c r="J30" i="14"/>
  <c r="J44" i="14" s="1"/>
  <c r="I30" i="14"/>
  <c r="I44" i="14" s="1"/>
  <c r="H30" i="14"/>
  <c r="H44" i="14" s="1"/>
  <c r="F30" i="14"/>
  <c r="F44" i="14" s="1"/>
  <c r="E30" i="14"/>
  <c r="D30" i="14"/>
  <c r="D43" i="14" s="1"/>
  <c r="C30" i="14"/>
  <c r="C43" i="14" s="1"/>
  <c r="K29" i="14"/>
  <c r="J29" i="14"/>
  <c r="I29" i="14"/>
  <c r="H29" i="14"/>
  <c r="F29" i="14"/>
  <c r="E29" i="14"/>
  <c r="D29" i="14"/>
  <c r="C29" i="14"/>
  <c r="K16" i="14"/>
  <c r="J16" i="14"/>
  <c r="I16" i="14"/>
  <c r="H16" i="14"/>
  <c r="F16" i="14"/>
  <c r="E16" i="14"/>
  <c r="D16" i="14"/>
  <c r="C16" i="14"/>
  <c r="K15" i="14"/>
  <c r="J15" i="14"/>
  <c r="I15" i="14"/>
  <c r="H15" i="14"/>
  <c r="F15" i="14"/>
  <c r="E15" i="14"/>
  <c r="D15" i="14"/>
  <c r="C15" i="14"/>
  <c r="H45" i="13"/>
  <c r="Q44" i="13"/>
  <c r="H44" i="13"/>
  <c r="Q43" i="13"/>
  <c r="H43" i="13"/>
  <c r="H42" i="13"/>
  <c r="Q41" i="13"/>
  <c r="H41" i="13"/>
  <c r="Q40" i="13"/>
  <c r="H40" i="13"/>
  <c r="Q39" i="13"/>
  <c r="H39" i="13"/>
  <c r="Q38" i="13"/>
  <c r="H38" i="13"/>
  <c r="H37" i="13"/>
  <c r="Q36" i="13"/>
  <c r="H36" i="13"/>
  <c r="H35" i="13"/>
  <c r="Q34" i="13"/>
  <c r="H34" i="13"/>
  <c r="H33" i="13"/>
  <c r="Q32" i="13"/>
  <c r="H32" i="13"/>
  <c r="Q31" i="13"/>
  <c r="H31" i="13"/>
  <c r="Q30" i="13"/>
  <c r="H30" i="13"/>
  <c r="Q29" i="13"/>
  <c r="H29" i="13"/>
  <c r="Q28" i="13"/>
  <c r="H28" i="13"/>
  <c r="Q27" i="13"/>
  <c r="H27" i="13"/>
  <c r="Q26" i="13"/>
  <c r="H26" i="13"/>
  <c r="Q25" i="13"/>
  <c r="H25" i="13"/>
  <c r="Q24" i="13"/>
  <c r="H24" i="13"/>
  <c r="Q23" i="13"/>
  <c r="H23" i="13"/>
  <c r="Q22" i="13"/>
  <c r="H22" i="13"/>
  <c r="Q21" i="13"/>
  <c r="H21" i="13"/>
  <c r="Q20" i="13"/>
  <c r="H20" i="13"/>
  <c r="Q19" i="13"/>
  <c r="H19" i="13"/>
  <c r="H18" i="13"/>
  <c r="H17" i="13"/>
  <c r="Q16" i="13"/>
  <c r="H16" i="13"/>
  <c r="H15" i="13"/>
  <c r="Q14" i="13"/>
  <c r="H14" i="13"/>
  <c r="Q13" i="13"/>
  <c r="H13" i="13"/>
  <c r="Q12" i="13"/>
  <c r="H12" i="13"/>
  <c r="Q11" i="13"/>
  <c r="H11" i="13"/>
  <c r="Q10" i="13"/>
  <c r="H10" i="13"/>
  <c r="Q9" i="13"/>
  <c r="H9" i="13"/>
  <c r="Q8" i="13"/>
  <c r="H8" i="13"/>
  <c r="Q7" i="13"/>
  <c r="H7" i="13"/>
  <c r="Q6" i="13"/>
  <c r="H6" i="13"/>
  <c r="Q5" i="13"/>
  <c r="H5" i="13"/>
  <c r="R46" i="12"/>
  <c r="I46" i="12"/>
  <c r="R45" i="12"/>
  <c r="I45" i="12"/>
  <c r="R44" i="12"/>
  <c r="I44" i="12"/>
  <c r="R43" i="12"/>
  <c r="I43" i="12"/>
  <c r="R42" i="12"/>
  <c r="I42" i="12"/>
  <c r="I41" i="12"/>
  <c r="R40" i="12"/>
  <c r="I40" i="12"/>
  <c r="R39" i="12"/>
  <c r="I39" i="12"/>
  <c r="R38" i="12"/>
  <c r="I38" i="12"/>
  <c r="I37" i="12"/>
  <c r="R36" i="12"/>
  <c r="I36" i="12"/>
  <c r="R35" i="12"/>
  <c r="I35" i="12"/>
  <c r="I34" i="12"/>
  <c r="R33" i="12"/>
  <c r="I33" i="12"/>
  <c r="R32" i="12"/>
  <c r="I32" i="12"/>
  <c r="R31" i="12"/>
  <c r="I31" i="12"/>
  <c r="R30" i="12"/>
  <c r="I30" i="12"/>
  <c r="I29" i="12"/>
  <c r="R28" i="12"/>
  <c r="I28" i="12"/>
  <c r="I27" i="12"/>
  <c r="I26" i="12"/>
  <c r="R25" i="12"/>
  <c r="I25" i="12"/>
  <c r="R24" i="12"/>
  <c r="I24" i="12"/>
  <c r="R23" i="12"/>
  <c r="I23" i="12"/>
  <c r="R22" i="12"/>
  <c r="I22" i="12"/>
  <c r="I21" i="12"/>
  <c r="R20" i="12"/>
  <c r="I20" i="12"/>
  <c r="R19" i="12"/>
  <c r="I19" i="12"/>
  <c r="R18" i="12"/>
  <c r="I18" i="12"/>
  <c r="R17" i="12"/>
  <c r="I17" i="12"/>
  <c r="R16" i="12"/>
  <c r="I16" i="12"/>
  <c r="R15" i="12"/>
  <c r="I15" i="12"/>
  <c r="R14" i="12"/>
  <c r="I14" i="12"/>
  <c r="R13" i="12"/>
  <c r="I13" i="12"/>
  <c r="R12" i="12"/>
  <c r="I12" i="12"/>
  <c r="I11" i="12"/>
  <c r="R10" i="12"/>
  <c r="I10" i="12"/>
  <c r="R9" i="12"/>
  <c r="I9" i="12"/>
  <c r="R8" i="12"/>
  <c r="I8" i="12"/>
  <c r="R7" i="12"/>
  <c r="I7" i="12"/>
  <c r="R6" i="12"/>
  <c r="I6" i="12"/>
  <c r="R5" i="12"/>
  <c r="I5" i="12"/>
  <c r="C44" i="14" l="1"/>
  <c r="S102" i="11" l="1"/>
  <c r="R102" i="11"/>
  <c r="Q102" i="11"/>
  <c r="P102" i="11"/>
  <c r="S101" i="11"/>
  <c r="R101" i="11"/>
  <c r="Q101" i="11"/>
  <c r="P101" i="11"/>
  <c r="L100" i="11"/>
  <c r="K100" i="11"/>
  <c r="J100" i="11"/>
  <c r="I100" i="11"/>
  <c r="H100" i="11"/>
  <c r="L99" i="11"/>
  <c r="K99" i="11"/>
  <c r="J99" i="11"/>
  <c r="I99" i="11"/>
  <c r="H99" i="11"/>
  <c r="K98" i="11"/>
  <c r="J98" i="11"/>
  <c r="I98" i="11"/>
  <c r="H98" i="11"/>
  <c r="L98" i="11" s="1"/>
  <c r="L97" i="11"/>
  <c r="K97" i="11"/>
  <c r="J97" i="11"/>
  <c r="I97" i="11"/>
  <c r="H97" i="11"/>
  <c r="K96" i="11"/>
  <c r="J96" i="11"/>
  <c r="I96" i="11"/>
  <c r="H96" i="11"/>
  <c r="L96" i="11" s="1"/>
  <c r="K95" i="11"/>
  <c r="J95" i="11"/>
  <c r="I95" i="11"/>
  <c r="H95" i="11"/>
  <c r="L95" i="11" s="1"/>
  <c r="I94" i="11"/>
  <c r="H94" i="11"/>
  <c r="K93" i="11"/>
  <c r="J93" i="11"/>
  <c r="I93" i="11"/>
  <c r="H93" i="11"/>
  <c r="L93" i="11" s="1"/>
  <c r="K92" i="11"/>
  <c r="J92" i="11"/>
  <c r="I92" i="11"/>
  <c r="H92" i="11"/>
  <c r="L92" i="11" s="1"/>
  <c r="K91" i="11"/>
  <c r="J91" i="11"/>
  <c r="I91" i="11"/>
  <c r="H91" i="11"/>
  <c r="L91" i="11" s="1"/>
  <c r="K90" i="11"/>
  <c r="J90" i="11"/>
  <c r="I90" i="11"/>
  <c r="H90" i="11"/>
  <c r="L90" i="11" s="1"/>
  <c r="K89" i="11"/>
  <c r="J89" i="11"/>
  <c r="I89" i="11"/>
  <c r="H89" i="11"/>
  <c r="L89" i="11" s="1"/>
  <c r="S88" i="11"/>
  <c r="R88" i="11"/>
  <c r="Q88" i="11"/>
  <c r="P88" i="11"/>
  <c r="S87" i="11"/>
  <c r="R87" i="11"/>
  <c r="Q87" i="11"/>
  <c r="P87" i="11"/>
  <c r="L86" i="11"/>
  <c r="K86" i="11"/>
  <c r="J86" i="11"/>
  <c r="I86" i="11"/>
  <c r="H86" i="11"/>
  <c r="K85" i="11"/>
  <c r="J85" i="11"/>
  <c r="I85" i="11"/>
  <c r="H85" i="11"/>
  <c r="L85" i="11" s="1"/>
  <c r="L83" i="11"/>
  <c r="K83" i="11"/>
  <c r="J83" i="11"/>
  <c r="I83" i="11"/>
  <c r="H83" i="11"/>
  <c r="K82" i="11"/>
  <c r="J82" i="11"/>
  <c r="I82" i="11"/>
  <c r="H82" i="11"/>
  <c r="L82" i="11" s="1"/>
  <c r="K81" i="11"/>
  <c r="J81" i="11"/>
  <c r="I81" i="11"/>
  <c r="H81" i="11"/>
  <c r="L81" i="11" s="1"/>
  <c r="J80" i="11"/>
  <c r="I80" i="11"/>
  <c r="K79" i="11"/>
  <c r="J79" i="11"/>
  <c r="I79" i="11"/>
  <c r="H79" i="11"/>
  <c r="L79" i="11" s="1"/>
  <c r="K78" i="11"/>
  <c r="I78" i="11"/>
  <c r="L77" i="11"/>
  <c r="K77" i="11"/>
  <c r="J77" i="11"/>
  <c r="I77" i="11"/>
  <c r="H77" i="11"/>
  <c r="K76" i="11"/>
  <c r="J76" i="11"/>
  <c r="I76" i="11"/>
  <c r="H76" i="11"/>
  <c r="L76" i="11" s="1"/>
  <c r="K75" i="11"/>
  <c r="J75" i="11"/>
  <c r="I75" i="11"/>
  <c r="H75" i="11"/>
  <c r="L75" i="11" s="1"/>
  <c r="S74" i="11"/>
  <c r="R74" i="11"/>
  <c r="Q74" i="11"/>
  <c r="P74" i="11"/>
  <c r="S73" i="11"/>
  <c r="R73" i="11"/>
  <c r="Q73" i="11"/>
  <c r="P73" i="11"/>
  <c r="L72" i="11"/>
  <c r="K72" i="11"/>
  <c r="J72" i="11"/>
  <c r="I72" i="11"/>
  <c r="H72" i="11"/>
  <c r="I71" i="11"/>
  <c r="L70" i="11"/>
  <c r="K70" i="11"/>
  <c r="J70" i="11"/>
  <c r="I70" i="11"/>
  <c r="L69" i="11"/>
  <c r="K69" i="11"/>
  <c r="J69" i="11"/>
  <c r="I69" i="11"/>
  <c r="H69" i="11"/>
  <c r="L68" i="11"/>
  <c r="K68" i="11"/>
  <c r="J68" i="11"/>
  <c r="I68" i="11"/>
  <c r="H68" i="11"/>
  <c r="K67" i="11"/>
  <c r="J67" i="11"/>
  <c r="I67" i="11"/>
  <c r="H67" i="11"/>
  <c r="L67" i="11" s="1"/>
  <c r="L66" i="11"/>
  <c r="K66" i="11"/>
  <c r="J66" i="11"/>
  <c r="I66" i="11"/>
  <c r="H66" i="11"/>
  <c r="K65" i="11"/>
  <c r="J65" i="11"/>
  <c r="I65" i="11"/>
  <c r="H65" i="11"/>
  <c r="L65" i="11" s="1"/>
  <c r="K64" i="11"/>
  <c r="J64" i="11"/>
  <c r="I64" i="11"/>
  <c r="H64" i="11"/>
  <c r="L64" i="11" s="1"/>
  <c r="L63" i="11"/>
  <c r="K63" i="11"/>
  <c r="J63" i="11"/>
  <c r="I63" i="11"/>
  <c r="H63" i="11"/>
  <c r="K62" i="11"/>
  <c r="J62" i="11"/>
  <c r="I62" i="11"/>
  <c r="H62" i="11"/>
  <c r="L62" i="11" s="1"/>
  <c r="K61" i="11"/>
  <c r="I61" i="11"/>
  <c r="S60" i="11"/>
  <c r="R60" i="11"/>
  <c r="Q60" i="11"/>
  <c r="P60" i="11"/>
  <c r="S59" i="11"/>
  <c r="R59" i="11"/>
  <c r="Q59" i="11"/>
  <c r="P59" i="11"/>
  <c r="L58" i="11"/>
  <c r="K58" i="11"/>
  <c r="J58" i="11"/>
  <c r="I58" i="11"/>
  <c r="H58" i="11"/>
  <c r="L57" i="11"/>
  <c r="K57" i="11"/>
  <c r="J57" i="11"/>
  <c r="I57" i="11"/>
  <c r="H57" i="11"/>
  <c r="L56" i="11"/>
  <c r="K56" i="11"/>
  <c r="J56" i="11"/>
  <c r="I56" i="11"/>
  <c r="H56" i="11"/>
  <c r="L55" i="11"/>
  <c r="K55" i="11"/>
  <c r="J55" i="11"/>
  <c r="I55" i="11"/>
  <c r="H55" i="11"/>
  <c r="K54" i="11"/>
  <c r="J54" i="11"/>
  <c r="I54" i="11"/>
  <c r="H54" i="11"/>
  <c r="L54" i="11" s="1"/>
  <c r="L53" i="11"/>
  <c r="K53" i="11"/>
  <c r="J53" i="11"/>
  <c r="I53" i="11"/>
  <c r="H53" i="11"/>
  <c r="K52" i="11"/>
  <c r="J52" i="11"/>
  <c r="I52" i="11"/>
  <c r="H52" i="11"/>
  <c r="L52" i="11" s="1"/>
  <c r="K51" i="11"/>
  <c r="J51" i="11"/>
  <c r="I51" i="11"/>
  <c r="H51" i="11"/>
  <c r="L51" i="11" s="1"/>
  <c r="L50" i="11"/>
  <c r="K50" i="11"/>
  <c r="J50" i="11"/>
  <c r="I50" i="11"/>
  <c r="H50" i="11"/>
  <c r="K49" i="11"/>
  <c r="J49" i="11"/>
  <c r="I49" i="11"/>
  <c r="H49" i="11"/>
  <c r="L49" i="11" s="1"/>
  <c r="K48" i="11"/>
  <c r="J48" i="11"/>
  <c r="I48" i="11"/>
  <c r="H48" i="11"/>
  <c r="L48" i="11" s="1"/>
  <c r="S47" i="11"/>
  <c r="R47" i="11"/>
  <c r="Q47" i="11"/>
  <c r="P47" i="11"/>
  <c r="S46" i="11"/>
  <c r="R46" i="11"/>
  <c r="Q46" i="11"/>
  <c r="P46" i="11"/>
  <c r="L45" i="11"/>
  <c r="K45" i="11"/>
  <c r="J45" i="11"/>
  <c r="I45" i="11"/>
  <c r="H45" i="11"/>
  <c r="K44" i="11"/>
  <c r="J44" i="11"/>
  <c r="I44" i="11"/>
  <c r="H44" i="11"/>
  <c r="L44" i="11" s="1"/>
  <c r="L43" i="11"/>
  <c r="K43" i="11"/>
  <c r="J43" i="11"/>
  <c r="I43" i="11"/>
  <c r="H43" i="11"/>
  <c r="K42" i="11"/>
  <c r="J42" i="11"/>
  <c r="I42" i="11"/>
  <c r="H42" i="11"/>
  <c r="L42" i="11" s="1"/>
  <c r="K41" i="11"/>
  <c r="J41" i="11"/>
  <c r="I41" i="11"/>
  <c r="H41" i="11"/>
  <c r="L41" i="11" s="1"/>
  <c r="K40" i="11"/>
  <c r="J40" i="11"/>
  <c r="I40" i="11"/>
  <c r="H40" i="11"/>
  <c r="L40" i="11" s="1"/>
  <c r="K39" i="11"/>
  <c r="J39" i="11"/>
  <c r="I39" i="11"/>
  <c r="H39" i="11"/>
  <c r="L39" i="11" s="1"/>
  <c r="K38" i="11"/>
  <c r="J38" i="11"/>
  <c r="I38" i="11"/>
  <c r="H38" i="11"/>
  <c r="L38" i="11" s="1"/>
  <c r="K37" i="11"/>
  <c r="J37" i="11"/>
  <c r="I37" i="11"/>
  <c r="H37" i="11"/>
  <c r="L37" i="11" s="1"/>
  <c r="L36" i="11"/>
  <c r="K36" i="11"/>
  <c r="J36" i="11"/>
  <c r="I36" i="11"/>
  <c r="H36" i="11"/>
  <c r="L35" i="11"/>
  <c r="K35" i="11"/>
  <c r="J35" i="11"/>
  <c r="I35" i="11"/>
  <c r="H35" i="11"/>
  <c r="K34" i="11"/>
  <c r="I34" i="11"/>
  <c r="S33" i="11"/>
  <c r="R33" i="11"/>
  <c r="Q33" i="11"/>
  <c r="P33" i="11"/>
  <c r="S32" i="11"/>
  <c r="R32" i="11"/>
  <c r="Q32" i="11"/>
  <c r="P32" i="11"/>
  <c r="K31" i="11"/>
  <c r="J31" i="11"/>
  <c r="I31" i="11"/>
  <c r="H31" i="11"/>
  <c r="L31" i="11" s="1"/>
  <c r="L30" i="11"/>
  <c r="K30" i="11"/>
  <c r="J30" i="11"/>
  <c r="I30" i="11"/>
  <c r="H30" i="11"/>
  <c r="K29" i="11"/>
  <c r="J29" i="11"/>
  <c r="I29" i="11"/>
  <c r="H29" i="11"/>
  <c r="L29" i="11" s="1"/>
  <c r="K28" i="11"/>
  <c r="J28" i="11"/>
  <c r="I28" i="11"/>
  <c r="H28" i="11"/>
  <c r="L28" i="11" s="1"/>
  <c r="K27" i="11"/>
  <c r="J27" i="11"/>
  <c r="I27" i="11"/>
  <c r="H27" i="11"/>
  <c r="L27" i="11" s="1"/>
  <c r="K26" i="11"/>
  <c r="J26" i="11"/>
  <c r="I26" i="11"/>
  <c r="H26" i="11"/>
  <c r="L26" i="11" s="1"/>
  <c r="K25" i="11"/>
  <c r="J25" i="11"/>
  <c r="I25" i="11"/>
  <c r="H25" i="11"/>
  <c r="L25" i="11" s="1"/>
  <c r="K24" i="11"/>
  <c r="J24" i="11"/>
  <c r="I24" i="11"/>
  <c r="H24" i="11"/>
  <c r="L24" i="11" s="1"/>
  <c r="I23" i="11"/>
  <c r="L22" i="11"/>
  <c r="K22" i="11"/>
  <c r="J22" i="11"/>
  <c r="I22" i="11"/>
  <c r="H22" i="11"/>
  <c r="K21" i="11"/>
  <c r="J21" i="11"/>
  <c r="I21" i="11"/>
  <c r="H21" i="11"/>
  <c r="L20" i="11"/>
  <c r="K20" i="11"/>
  <c r="J20" i="11"/>
  <c r="I20" i="11"/>
  <c r="H20" i="11"/>
  <c r="S19" i="11"/>
  <c r="R19" i="11"/>
  <c r="Q19" i="11"/>
  <c r="P19" i="11"/>
  <c r="S18" i="11"/>
  <c r="R18" i="11"/>
  <c r="Q18" i="11"/>
  <c r="P18" i="11"/>
  <c r="L17" i="11"/>
  <c r="J17" i="11"/>
  <c r="I17" i="11"/>
  <c r="H17" i="11"/>
  <c r="L16" i="11"/>
  <c r="K16" i="11"/>
  <c r="J16" i="11"/>
  <c r="I16" i="11"/>
  <c r="H16" i="11"/>
  <c r="K15" i="11"/>
  <c r="J15" i="11"/>
  <c r="I15" i="11"/>
  <c r="H15" i="11"/>
  <c r="L15" i="11" s="1"/>
  <c r="L14" i="11"/>
  <c r="K14" i="11"/>
  <c r="J14" i="11"/>
  <c r="I14" i="11"/>
  <c r="H14" i="11"/>
  <c r="K13" i="11"/>
  <c r="J13" i="11"/>
  <c r="I13" i="11"/>
  <c r="H13" i="11"/>
  <c r="L13" i="11" s="1"/>
  <c r="K12" i="11"/>
  <c r="J12" i="11"/>
  <c r="I12" i="11"/>
  <c r="H12" i="11"/>
  <c r="L12" i="11" s="1"/>
  <c r="K11" i="11"/>
  <c r="J11" i="11"/>
  <c r="I11" i="11"/>
  <c r="H11" i="11"/>
  <c r="L11" i="11" s="1"/>
  <c r="K10" i="11"/>
  <c r="J10" i="11"/>
  <c r="I10" i="11"/>
  <c r="H10" i="11"/>
  <c r="L10" i="11" s="1"/>
  <c r="K9" i="11"/>
  <c r="J9" i="11"/>
  <c r="I9" i="11"/>
  <c r="H9" i="11"/>
  <c r="L9" i="11" s="1"/>
  <c r="K8" i="11"/>
  <c r="J8" i="11"/>
  <c r="I8" i="11"/>
  <c r="H8" i="11"/>
  <c r="L8" i="11" s="1"/>
  <c r="L7" i="11"/>
  <c r="K7" i="11"/>
  <c r="J7" i="11"/>
  <c r="I7" i="11"/>
  <c r="H7" i="11"/>
  <c r="L6" i="11"/>
  <c r="K6" i="11"/>
  <c r="J6" i="11"/>
  <c r="I6" i="11"/>
  <c r="H6" i="11"/>
  <c r="P99" i="10"/>
  <c r="P100" i="10" s="1"/>
  <c r="O99" i="10"/>
  <c r="O100" i="10" s="1"/>
  <c r="H98" i="10"/>
  <c r="G98" i="10"/>
  <c r="H97" i="10"/>
  <c r="G97" i="10"/>
  <c r="H96" i="10"/>
  <c r="G96" i="10"/>
  <c r="H95" i="10"/>
  <c r="G95" i="10"/>
  <c r="H94" i="10"/>
  <c r="G94" i="10"/>
  <c r="H93" i="10"/>
  <c r="G93" i="10"/>
  <c r="H92" i="10"/>
  <c r="G92" i="10"/>
  <c r="H91" i="10"/>
  <c r="G91" i="10"/>
  <c r="H90" i="10"/>
  <c r="G90" i="10"/>
  <c r="H89" i="10"/>
  <c r="G89" i="10"/>
  <c r="H88" i="10"/>
  <c r="G88" i="10"/>
  <c r="N87" i="10"/>
  <c r="H87" i="10"/>
  <c r="G87" i="10"/>
  <c r="F87" i="10"/>
  <c r="O86" i="10"/>
  <c r="P85" i="10"/>
  <c r="P86" i="10" s="1"/>
  <c r="O85" i="10"/>
  <c r="G84" i="10"/>
  <c r="G83" i="10"/>
  <c r="H82" i="10"/>
  <c r="G82" i="10"/>
  <c r="G81" i="10"/>
  <c r="G80" i="10"/>
  <c r="H79" i="10"/>
  <c r="G79" i="10"/>
  <c r="G78" i="10"/>
  <c r="G77" i="10"/>
  <c r="G76" i="10"/>
  <c r="G75" i="10"/>
  <c r="G74" i="10"/>
  <c r="N73" i="10"/>
  <c r="G73" i="10"/>
  <c r="F73" i="10"/>
  <c r="H80" i="10" s="1"/>
  <c r="P72" i="10"/>
  <c r="O72" i="10"/>
  <c r="P71" i="10"/>
  <c r="O71" i="10"/>
  <c r="H70" i="10"/>
  <c r="G70" i="10"/>
  <c r="G69" i="10"/>
  <c r="H68" i="10"/>
  <c r="G68" i="10"/>
  <c r="H67" i="10"/>
  <c r="G67" i="10"/>
  <c r="G66" i="10"/>
  <c r="H65" i="10"/>
  <c r="G65" i="10"/>
  <c r="H64" i="10"/>
  <c r="G64" i="10"/>
  <c r="G63" i="10"/>
  <c r="H62" i="10"/>
  <c r="G62" i="10"/>
  <c r="H61" i="10"/>
  <c r="G61" i="10"/>
  <c r="G60" i="10"/>
  <c r="N59" i="10"/>
  <c r="H59" i="10"/>
  <c r="G59" i="10"/>
  <c r="G71" i="10" s="1"/>
  <c r="F59" i="10"/>
  <c r="H69" i="10" s="1"/>
  <c r="H56" i="10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H57" i="10" s="1"/>
  <c r="G48" i="10"/>
  <c r="N46" i="10"/>
  <c r="H46" i="10"/>
  <c r="G46" i="10"/>
  <c r="G57" i="10" s="1"/>
  <c r="F46" i="10"/>
  <c r="P44" i="10"/>
  <c r="P45" i="10" s="1"/>
  <c r="O44" i="10"/>
  <c r="O45" i="10" s="1"/>
  <c r="H43" i="10"/>
  <c r="G43" i="10"/>
  <c r="H42" i="10"/>
  <c r="G42" i="10"/>
  <c r="H41" i="10"/>
  <c r="G41" i="10"/>
  <c r="H40" i="10"/>
  <c r="G40" i="10"/>
  <c r="H39" i="10"/>
  <c r="G39" i="10"/>
  <c r="H38" i="10"/>
  <c r="G38" i="10"/>
  <c r="H37" i="10"/>
  <c r="G37" i="10"/>
  <c r="H36" i="10"/>
  <c r="G36" i="10"/>
  <c r="H35" i="10"/>
  <c r="G35" i="10"/>
  <c r="H34" i="10"/>
  <c r="G34" i="10"/>
  <c r="G44" i="10" s="1"/>
  <c r="H33" i="10"/>
  <c r="G33" i="10"/>
  <c r="N32" i="10"/>
  <c r="H32" i="10"/>
  <c r="G32" i="10"/>
  <c r="F32" i="10"/>
  <c r="P30" i="10"/>
  <c r="P31" i="10" s="1"/>
  <c r="O30" i="10"/>
  <c r="O31" i="10" s="1"/>
  <c r="G29" i="10"/>
  <c r="G28" i="10"/>
  <c r="G27" i="10"/>
  <c r="G26" i="10"/>
  <c r="G25" i="10"/>
  <c r="H24" i="10"/>
  <c r="G24" i="10"/>
  <c r="G23" i="10"/>
  <c r="G22" i="10"/>
  <c r="G21" i="10"/>
  <c r="G20" i="10"/>
  <c r="G19" i="10"/>
  <c r="G30" i="10" s="1"/>
  <c r="N18" i="10"/>
  <c r="G18" i="10"/>
  <c r="G31" i="10" s="1"/>
  <c r="F18" i="10"/>
  <c r="H25" i="10" s="1"/>
  <c r="P17" i="10"/>
  <c r="O17" i="10"/>
  <c r="P16" i="10"/>
  <c r="O16" i="10"/>
  <c r="H15" i="10"/>
  <c r="G15" i="10"/>
  <c r="G14" i="10"/>
  <c r="H13" i="10"/>
  <c r="G13" i="10"/>
  <c r="G12" i="10"/>
  <c r="G11" i="10"/>
  <c r="H10" i="10"/>
  <c r="G10" i="10"/>
  <c r="H9" i="10"/>
  <c r="G9" i="10"/>
  <c r="H8" i="10"/>
  <c r="G8" i="10"/>
  <c r="H7" i="10"/>
  <c r="G7" i="10"/>
  <c r="G6" i="10"/>
  <c r="G5" i="10"/>
  <c r="N4" i="10"/>
  <c r="H4" i="10"/>
  <c r="G4" i="10"/>
  <c r="G16" i="10" s="1"/>
  <c r="F4" i="10"/>
  <c r="H14" i="10" s="1"/>
  <c r="M24" i="9"/>
  <c r="L24" i="9"/>
  <c r="K24" i="9"/>
  <c r="J24" i="9"/>
  <c r="I24" i="9"/>
  <c r="H24" i="9"/>
  <c r="G24" i="9"/>
  <c r="F24" i="9"/>
  <c r="E24" i="9"/>
  <c r="D24" i="9"/>
  <c r="C24" i="9"/>
  <c r="B24" i="9"/>
  <c r="O24" i="9" s="1"/>
  <c r="M23" i="9"/>
  <c r="L23" i="9"/>
  <c r="K23" i="9"/>
  <c r="J23" i="9"/>
  <c r="I23" i="9"/>
  <c r="H23" i="9"/>
  <c r="G23" i="9"/>
  <c r="F23" i="9"/>
  <c r="E23" i="9"/>
  <c r="D23" i="9"/>
  <c r="C23" i="9"/>
  <c r="O23" i="9" s="1"/>
  <c r="B23" i="9"/>
  <c r="N23" i="9" s="1"/>
  <c r="M22" i="9"/>
  <c r="L22" i="9"/>
  <c r="K22" i="9"/>
  <c r="J22" i="9"/>
  <c r="I22" i="9"/>
  <c r="H22" i="9"/>
  <c r="G22" i="9"/>
  <c r="F22" i="9"/>
  <c r="E22" i="9"/>
  <c r="D22" i="9"/>
  <c r="C22" i="9"/>
  <c r="B22" i="9"/>
  <c r="O22" i="9" s="1"/>
  <c r="M21" i="9"/>
  <c r="L21" i="9"/>
  <c r="K21" i="9"/>
  <c r="J21" i="9"/>
  <c r="I21" i="9"/>
  <c r="H21" i="9"/>
  <c r="G21" i="9"/>
  <c r="F21" i="9"/>
  <c r="E21" i="9"/>
  <c r="D21" i="9"/>
  <c r="C21" i="9"/>
  <c r="B21" i="9"/>
  <c r="O21" i="9" s="1"/>
  <c r="M20" i="9"/>
  <c r="L20" i="9"/>
  <c r="K20" i="9"/>
  <c r="J20" i="9"/>
  <c r="I20" i="9"/>
  <c r="H20" i="9"/>
  <c r="G20" i="9"/>
  <c r="F20" i="9"/>
  <c r="E20" i="9"/>
  <c r="D20" i="9"/>
  <c r="C20" i="9"/>
  <c r="B20" i="9"/>
  <c r="N20" i="9" s="1"/>
  <c r="M19" i="9"/>
  <c r="L19" i="9"/>
  <c r="K19" i="9"/>
  <c r="J19" i="9"/>
  <c r="I19" i="9"/>
  <c r="H19" i="9"/>
  <c r="G19" i="9"/>
  <c r="F19" i="9"/>
  <c r="E19" i="9"/>
  <c r="D19" i="9"/>
  <c r="C19" i="9"/>
  <c r="B19" i="9"/>
  <c r="O19" i="9" s="1"/>
  <c r="M18" i="9"/>
  <c r="L18" i="9"/>
  <c r="K18" i="9"/>
  <c r="J18" i="9"/>
  <c r="I18" i="9"/>
  <c r="H18" i="9"/>
  <c r="G18" i="9"/>
  <c r="F18" i="9"/>
  <c r="E18" i="9"/>
  <c r="D18" i="9"/>
  <c r="C18" i="9"/>
  <c r="B18" i="9"/>
  <c r="O18" i="9" s="1"/>
  <c r="O10" i="9"/>
  <c r="N10" i="9"/>
  <c r="O9" i="9"/>
  <c r="N9" i="9"/>
  <c r="O8" i="9"/>
  <c r="N8" i="9"/>
  <c r="O7" i="9"/>
  <c r="N7" i="9"/>
  <c r="O6" i="9"/>
  <c r="N6" i="9"/>
  <c r="O5" i="9"/>
  <c r="N5" i="9"/>
  <c r="O4" i="9"/>
  <c r="N4" i="9"/>
  <c r="H100" i="8"/>
  <c r="D100" i="8"/>
  <c r="C100" i="8"/>
  <c r="H99" i="8"/>
  <c r="D99" i="8"/>
  <c r="C99" i="8"/>
  <c r="E98" i="8"/>
  <c r="E97" i="8"/>
  <c r="E96" i="8"/>
  <c r="E95" i="8"/>
  <c r="E94" i="8"/>
  <c r="E93" i="8"/>
  <c r="E92" i="8"/>
  <c r="E91" i="8"/>
  <c r="E90" i="8"/>
  <c r="E89" i="8"/>
  <c r="E88" i="8"/>
  <c r="E87" i="8"/>
  <c r="E99" i="8" s="1"/>
  <c r="H86" i="8"/>
  <c r="C86" i="8"/>
  <c r="H85" i="8"/>
  <c r="C85" i="8"/>
  <c r="E84" i="8"/>
  <c r="E83" i="8"/>
  <c r="D82" i="8"/>
  <c r="D85" i="8" s="1"/>
  <c r="E81" i="8"/>
  <c r="E80" i="8"/>
  <c r="E79" i="8"/>
  <c r="E78" i="8"/>
  <c r="E77" i="8"/>
  <c r="E76" i="8"/>
  <c r="E75" i="8"/>
  <c r="E85" i="8" s="1"/>
  <c r="E74" i="8"/>
  <c r="E73" i="8"/>
  <c r="E86" i="8" s="1"/>
  <c r="H72" i="8"/>
  <c r="D72" i="8"/>
  <c r="C72" i="8"/>
  <c r="H71" i="8"/>
  <c r="D71" i="8"/>
  <c r="C71" i="8"/>
  <c r="E70" i="8"/>
  <c r="E69" i="8"/>
  <c r="D69" i="8"/>
  <c r="E68" i="8"/>
  <c r="E67" i="8"/>
  <c r="E66" i="8"/>
  <c r="E65" i="8"/>
  <c r="E64" i="8"/>
  <c r="E63" i="8"/>
  <c r="E62" i="8"/>
  <c r="E61" i="8"/>
  <c r="E60" i="8"/>
  <c r="E59" i="8"/>
  <c r="E72" i="8" s="1"/>
  <c r="H58" i="8"/>
  <c r="D58" i="8"/>
  <c r="C58" i="8"/>
  <c r="D57" i="8"/>
  <c r="E56" i="8"/>
  <c r="E55" i="8"/>
  <c r="E54" i="8"/>
  <c r="E53" i="8"/>
  <c r="E52" i="8"/>
  <c r="E51" i="8"/>
  <c r="E50" i="8"/>
  <c r="E49" i="8"/>
  <c r="E48" i="8"/>
  <c r="E47" i="8"/>
  <c r="E46" i="8"/>
  <c r="H45" i="8"/>
  <c r="H57" i="8" s="1"/>
  <c r="D45" i="8"/>
  <c r="C45" i="8"/>
  <c r="C57" i="8" s="1"/>
  <c r="H44" i="8"/>
  <c r="D44" i="8"/>
  <c r="C44" i="8"/>
  <c r="E43" i="8"/>
  <c r="E42" i="8"/>
  <c r="E41" i="8"/>
  <c r="E40" i="8"/>
  <c r="E39" i="8"/>
  <c r="E38" i="8"/>
  <c r="E37" i="8"/>
  <c r="E36" i="8"/>
  <c r="E35" i="8"/>
  <c r="E34" i="8"/>
  <c r="E44" i="8" s="1"/>
  <c r="E33" i="8"/>
  <c r="E32" i="8"/>
  <c r="E45" i="8" s="1"/>
  <c r="H31" i="8"/>
  <c r="D31" i="8"/>
  <c r="C31" i="8"/>
  <c r="H30" i="8"/>
  <c r="D30" i="8"/>
  <c r="C30" i="8"/>
  <c r="E29" i="8"/>
  <c r="E28" i="8"/>
  <c r="E27" i="8"/>
  <c r="E26" i="8"/>
  <c r="E25" i="8"/>
  <c r="E24" i="8"/>
  <c r="E23" i="8"/>
  <c r="E22" i="8"/>
  <c r="E21" i="8"/>
  <c r="E20" i="8"/>
  <c r="E19" i="8"/>
  <c r="E18" i="8"/>
  <c r="E31" i="8" s="1"/>
  <c r="H17" i="8"/>
  <c r="D17" i="8"/>
  <c r="C17" i="8"/>
  <c r="H16" i="8"/>
  <c r="D16" i="8"/>
  <c r="C16" i="8"/>
  <c r="E15" i="8"/>
  <c r="E14" i="8"/>
  <c r="E13" i="8"/>
  <c r="E12" i="8"/>
  <c r="E11" i="8"/>
  <c r="E10" i="8"/>
  <c r="E9" i="8"/>
  <c r="E8" i="8"/>
  <c r="E7" i="8"/>
  <c r="E6" i="8"/>
  <c r="E5" i="8"/>
  <c r="E4" i="8"/>
  <c r="E16" i="8" s="1"/>
  <c r="P57" i="10" l="1"/>
  <c r="P58" i="10" s="1"/>
  <c r="H16" i="10"/>
  <c r="H58" i="10"/>
  <c r="O58" i="10"/>
  <c r="O57" i="10"/>
  <c r="H5" i="10"/>
  <c r="H11" i="10"/>
  <c r="H20" i="10"/>
  <c r="H26" i="10"/>
  <c r="H60" i="10"/>
  <c r="H71" i="10" s="1"/>
  <c r="H66" i="10"/>
  <c r="H75" i="10"/>
  <c r="H81" i="10"/>
  <c r="G17" i="10"/>
  <c r="G72" i="10"/>
  <c r="H6" i="10"/>
  <c r="H17" i="10" s="1"/>
  <c r="H12" i="10"/>
  <c r="H21" i="10"/>
  <c r="H27" i="10"/>
  <c r="H76" i="10"/>
  <c r="G58" i="10"/>
  <c r="G45" i="10"/>
  <c r="H22" i="10"/>
  <c r="H28" i="10"/>
  <c r="H77" i="10"/>
  <c r="H83" i="10"/>
  <c r="G99" i="10"/>
  <c r="G100" i="10" s="1"/>
  <c r="H23" i="10"/>
  <c r="H29" i="10"/>
  <c r="H44" i="10"/>
  <c r="H45" i="10" s="1"/>
  <c r="H63" i="10"/>
  <c r="H78" i="10"/>
  <c r="H84" i="10"/>
  <c r="H99" i="10"/>
  <c r="H100" i="10" s="1"/>
  <c r="H18" i="10"/>
  <c r="H73" i="10"/>
  <c r="G85" i="10"/>
  <c r="G86" i="10" s="1"/>
  <c r="H19" i="10"/>
  <c r="H74" i="10"/>
  <c r="O20" i="9"/>
  <c r="N21" i="9"/>
  <c r="N22" i="9"/>
  <c r="N19" i="9"/>
  <c r="N18" i="9"/>
  <c r="N24" i="9"/>
  <c r="E58" i="8"/>
  <c r="E57" i="8"/>
  <c r="D86" i="8"/>
  <c r="E17" i="8"/>
  <c r="E100" i="8"/>
  <c r="E30" i="8"/>
  <c r="E71" i="8"/>
  <c r="H72" i="10" l="1"/>
  <c r="H85" i="10"/>
  <c r="H86" i="10"/>
  <c r="H30" i="10"/>
  <c r="H31" i="10"/>
  <c r="G61" i="7" l="1"/>
  <c r="F61" i="7"/>
  <c r="E61" i="7"/>
  <c r="D61" i="7"/>
  <c r="C61" i="7"/>
  <c r="G60" i="7"/>
  <c r="F60" i="7"/>
  <c r="E60" i="7"/>
  <c r="D60" i="7"/>
  <c r="C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61" i="7" s="1"/>
  <c r="G18" i="7"/>
  <c r="F18" i="7"/>
  <c r="E18" i="7"/>
  <c r="D18" i="7"/>
  <c r="C18" i="7"/>
  <c r="G17" i="7"/>
  <c r="F17" i="7"/>
  <c r="E17" i="7"/>
  <c r="D17" i="7"/>
  <c r="C17" i="7"/>
  <c r="K16" i="7"/>
  <c r="K15" i="7"/>
  <c r="K14" i="7"/>
  <c r="K13" i="7"/>
  <c r="K12" i="7"/>
  <c r="K11" i="7"/>
  <c r="K10" i="7"/>
  <c r="K17" i="7" s="1"/>
  <c r="K9" i="7"/>
  <c r="K8" i="7"/>
  <c r="K7" i="7"/>
  <c r="K6" i="7"/>
  <c r="K5" i="7"/>
  <c r="K18" i="7" s="1"/>
  <c r="G61" i="6"/>
  <c r="F61" i="6"/>
  <c r="E61" i="6"/>
  <c r="D61" i="6"/>
  <c r="C61" i="6"/>
  <c r="G60" i="6"/>
  <c r="F60" i="6"/>
  <c r="E60" i="6"/>
  <c r="D60" i="6"/>
  <c r="C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60" i="6" s="1"/>
  <c r="G18" i="6"/>
  <c r="F18" i="6"/>
  <c r="E18" i="6"/>
  <c r="D18" i="6"/>
  <c r="C18" i="6"/>
  <c r="G17" i="6"/>
  <c r="F17" i="6"/>
  <c r="E17" i="6"/>
  <c r="D17" i="6"/>
  <c r="C17" i="6"/>
  <c r="K16" i="6"/>
  <c r="K15" i="6"/>
  <c r="K14" i="6"/>
  <c r="K13" i="6"/>
  <c r="K12" i="6"/>
  <c r="K11" i="6"/>
  <c r="K10" i="6"/>
  <c r="K9" i="6"/>
  <c r="K8" i="6"/>
  <c r="K7" i="6"/>
  <c r="K6" i="6"/>
  <c r="K5" i="6"/>
  <c r="K18" i="6" s="1"/>
  <c r="I23" i="5"/>
  <c r="C23" i="5"/>
  <c r="I22" i="5"/>
  <c r="C22" i="5"/>
  <c r="S21" i="5"/>
  <c r="N21" i="5"/>
  <c r="S20" i="5"/>
  <c r="N20" i="5"/>
  <c r="S19" i="5"/>
  <c r="N19" i="5"/>
  <c r="S18" i="5"/>
  <c r="S23" i="5" s="1"/>
  <c r="N18" i="5"/>
  <c r="N23" i="5" s="1"/>
  <c r="S17" i="5"/>
  <c r="N17" i="5"/>
  <c r="S16" i="5"/>
  <c r="N16" i="5"/>
  <c r="S15" i="5"/>
  <c r="N15" i="5"/>
  <c r="S14" i="5"/>
  <c r="S22" i="5" s="1"/>
  <c r="N14" i="5"/>
  <c r="N22" i="5" s="1"/>
  <c r="I13" i="5"/>
  <c r="C13" i="5"/>
  <c r="I12" i="5"/>
  <c r="C12" i="5"/>
  <c r="S11" i="5"/>
  <c r="N11" i="5"/>
  <c r="S10" i="5"/>
  <c r="N10" i="5"/>
  <c r="S9" i="5"/>
  <c r="N9" i="5"/>
  <c r="S8" i="5"/>
  <c r="S13" i="5" s="1"/>
  <c r="N8" i="5"/>
  <c r="N13" i="5" s="1"/>
  <c r="S7" i="5"/>
  <c r="N7" i="5"/>
  <c r="S6" i="5"/>
  <c r="N6" i="5"/>
  <c r="S5" i="5"/>
  <c r="N5" i="5"/>
  <c r="S4" i="5"/>
  <c r="S12" i="5" s="1"/>
  <c r="N4" i="5"/>
  <c r="N12" i="5" s="1"/>
  <c r="F27" i="4"/>
  <c r="E27" i="4"/>
  <c r="D27" i="4"/>
  <c r="C27" i="4"/>
  <c r="F26" i="4"/>
  <c r="E26" i="4"/>
  <c r="D26" i="4"/>
  <c r="C26" i="4"/>
  <c r="F15" i="4"/>
  <c r="E15" i="4"/>
  <c r="D15" i="4"/>
  <c r="C15" i="4"/>
  <c r="F14" i="4"/>
  <c r="E14" i="4"/>
  <c r="D14" i="4"/>
  <c r="C14" i="4"/>
  <c r="K60" i="7" l="1"/>
  <c r="K17" i="6"/>
  <c r="K61" i="6"/>
  <c r="J24" i="3"/>
  <c r="J23" i="3"/>
  <c r="J22" i="3"/>
  <c r="J21" i="3"/>
  <c r="J20" i="3"/>
  <c r="J19" i="3"/>
  <c r="J18" i="3"/>
  <c r="J17" i="3"/>
  <c r="J16" i="3"/>
  <c r="J25" i="3" s="1"/>
  <c r="J15" i="3"/>
  <c r="J5" i="3"/>
  <c r="J6" i="3"/>
  <c r="J7" i="3"/>
  <c r="J8" i="3"/>
  <c r="J9" i="3"/>
  <c r="J10" i="3"/>
  <c r="J11" i="3"/>
  <c r="J12" i="3"/>
  <c r="J4" i="3"/>
  <c r="I16" i="3"/>
  <c r="I25" i="3" s="1"/>
  <c r="I26" i="3" s="1"/>
  <c r="I17" i="3"/>
  <c r="I18" i="3"/>
  <c r="I19" i="3"/>
  <c r="I20" i="3"/>
  <c r="I21" i="3"/>
  <c r="I22" i="3"/>
  <c r="I23" i="3"/>
  <c r="I24" i="3"/>
  <c r="I15" i="3"/>
  <c r="I12" i="3"/>
  <c r="I5" i="3"/>
  <c r="I6" i="3"/>
  <c r="I7" i="3"/>
  <c r="I13" i="3" s="1"/>
  <c r="I14" i="3" s="1"/>
  <c r="I8" i="3"/>
  <c r="I9" i="3"/>
  <c r="I10" i="3"/>
  <c r="I11" i="3"/>
  <c r="I4" i="3"/>
  <c r="I3" i="3"/>
  <c r="H16" i="3"/>
  <c r="H17" i="3"/>
  <c r="H18" i="3"/>
  <c r="H19" i="3"/>
  <c r="H20" i="3"/>
  <c r="H21" i="3"/>
  <c r="H22" i="3"/>
  <c r="H23" i="3"/>
  <c r="H24" i="3"/>
  <c r="H15" i="3"/>
  <c r="H25" i="3" s="1"/>
  <c r="H26" i="3" s="1"/>
  <c r="H12" i="3"/>
  <c r="H5" i="3"/>
  <c r="H6" i="3"/>
  <c r="H7" i="3"/>
  <c r="H8" i="3"/>
  <c r="H9" i="3"/>
  <c r="H10" i="3"/>
  <c r="H11" i="3"/>
  <c r="H4" i="3"/>
  <c r="J3" i="3"/>
  <c r="H3" i="3"/>
  <c r="H13" i="3" s="1"/>
  <c r="H14" i="3" s="1"/>
  <c r="J13" i="3" l="1"/>
  <c r="J14" i="3" s="1"/>
  <c r="J26" i="3"/>
  <c r="W27" i="2" l="1"/>
  <c r="G3" i="3"/>
  <c r="K3" i="3" s="1"/>
  <c r="D25" i="3"/>
  <c r="D26" i="3" s="1"/>
  <c r="F25" i="3"/>
  <c r="F26" i="3" s="1"/>
  <c r="E25" i="3"/>
  <c r="E26" i="3" s="1"/>
  <c r="C25" i="3"/>
  <c r="C26" i="3" s="1"/>
  <c r="G24" i="3"/>
  <c r="K24" i="3" s="1"/>
  <c r="G23" i="3"/>
  <c r="K23" i="3" s="1"/>
  <c r="G22" i="3"/>
  <c r="K22" i="3" s="1"/>
  <c r="G21" i="3"/>
  <c r="K21" i="3" s="1"/>
  <c r="G20" i="3"/>
  <c r="K20" i="3" s="1"/>
  <c r="G19" i="3"/>
  <c r="K19" i="3" s="1"/>
  <c r="G18" i="3"/>
  <c r="K18" i="3" s="1"/>
  <c r="G17" i="3"/>
  <c r="K17" i="3" s="1"/>
  <c r="G16" i="3"/>
  <c r="G15" i="3"/>
  <c r="K15" i="3" s="1"/>
  <c r="D13" i="3"/>
  <c r="D14" i="3" s="1"/>
  <c r="F13" i="3"/>
  <c r="F14" i="3" s="1"/>
  <c r="E13" i="3"/>
  <c r="E14" i="3" s="1"/>
  <c r="C13" i="3"/>
  <c r="C14" i="3" s="1"/>
  <c r="G12" i="3"/>
  <c r="K12" i="3" s="1"/>
  <c r="G11" i="3"/>
  <c r="K11" i="3" s="1"/>
  <c r="G10" i="3"/>
  <c r="K10" i="3" s="1"/>
  <c r="G9" i="3"/>
  <c r="K9" i="3" s="1"/>
  <c r="G8" i="3"/>
  <c r="K8" i="3" s="1"/>
  <c r="G7" i="3"/>
  <c r="K7" i="3" s="1"/>
  <c r="G6" i="3"/>
  <c r="K6" i="3" s="1"/>
  <c r="G5" i="3"/>
  <c r="K5" i="3" s="1"/>
  <c r="G4" i="3"/>
  <c r="K4" i="3" s="1"/>
  <c r="C114" i="2"/>
  <c r="C29" i="2"/>
  <c r="C28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30" i="2"/>
  <c r="W9" i="2"/>
  <c r="W4" i="2"/>
  <c r="W5" i="2"/>
  <c r="W6" i="2"/>
  <c r="W7" i="2"/>
  <c r="W8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9" i="2" l="1"/>
  <c r="W114" i="2"/>
  <c r="W28" i="2"/>
  <c r="K13" i="3"/>
  <c r="K14" i="3" s="1"/>
  <c r="G13" i="3"/>
  <c r="G14" i="3" s="1"/>
  <c r="K16" i="3"/>
  <c r="K25" i="3" s="1"/>
  <c r="G25" i="3"/>
  <c r="G26" i="3" s="1"/>
  <c r="W115" i="2"/>
  <c r="K26" i="3" l="1"/>
  <c r="R28" i="2" l="1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S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S25" i="1" l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B32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B31" i="1"/>
  <c r="O4" i="1"/>
  <c r="R25" i="1"/>
  <c r="R26" i="1"/>
  <c r="S26" i="1"/>
  <c r="P19" i="1"/>
  <c r="O19" i="1"/>
  <c r="E19" i="1"/>
  <c r="D19" i="1"/>
  <c r="P18" i="1"/>
  <c r="O18" i="1"/>
  <c r="E18" i="1"/>
  <c r="D18" i="1"/>
  <c r="P17" i="1"/>
  <c r="O17" i="1"/>
  <c r="E17" i="1"/>
  <c r="D17" i="1"/>
  <c r="P16" i="1"/>
  <c r="O16" i="1"/>
  <c r="E16" i="1"/>
  <c r="D16" i="1"/>
  <c r="P15" i="1"/>
  <c r="O15" i="1"/>
  <c r="E15" i="1"/>
  <c r="D15" i="1"/>
  <c r="P14" i="1"/>
  <c r="O14" i="1"/>
  <c r="E14" i="1"/>
  <c r="D14" i="1"/>
  <c r="P13" i="1"/>
  <c r="O13" i="1"/>
  <c r="E13" i="1"/>
  <c r="D13" i="1"/>
  <c r="P12" i="1"/>
  <c r="O12" i="1"/>
  <c r="E12" i="1"/>
  <c r="D12" i="1"/>
  <c r="P11" i="1"/>
  <c r="O11" i="1"/>
  <c r="E11" i="1"/>
  <c r="D11" i="1"/>
  <c r="P10" i="1"/>
  <c r="O10" i="1"/>
  <c r="E10" i="1"/>
  <c r="D10" i="1"/>
  <c r="P9" i="1"/>
  <c r="O9" i="1"/>
  <c r="E9" i="1"/>
  <c r="D9" i="1"/>
  <c r="P8" i="1"/>
  <c r="O8" i="1"/>
  <c r="E8" i="1"/>
  <c r="D8" i="1"/>
  <c r="P7" i="1"/>
  <c r="O7" i="1"/>
  <c r="E7" i="1"/>
  <c r="D7" i="1"/>
  <c r="P6" i="1"/>
  <c r="O6" i="1"/>
  <c r="E6" i="1"/>
  <c r="D6" i="1"/>
  <c r="P5" i="1"/>
  <c r="O5" i="1"/>
  <c r="E5" i="1"/>
  <c r="D5" i="1"/>
  <c r="P4" i="1"/>
  <c r="E4" i="1"/>
  <c r="D4" i="1"/>
  <c r="S32" i="1" l="1"/>
  <c r="R32" i="1"/>
  <c r="S31" i="1"/>
  <c r="R31" i="1"/>
</calcChain>
</file>

<file path=xl/sharedStrings.xml><?xml version="1.0" encoding="utf-8"?>
<sst xmlns="http://schemas.openxmlformats.org/spreadsheetml/2006/main" count="1930" uniqueCount="342">
  <si>
    <t>CON</t>
    <phoneticPr fontId="1" type="noConversion"/>
  </si>
  <si>
    <t>CON2</t>
  </si>
  <si>
    <t>HFD1</t>
  </si>
  <si>
    <t>HFD2</t>
  </si>
  <si>
    <t>HFD3</t>
  </si>
  <si>
    <t>HFD4</t>
  </si>
  <si>
    <t>HFD5</t>
  </si>
  <si>
    <t>HFD6</t>
  </si>
  <si>
    <t>HFD7</t>
  </si>
  <si>
    <t>Week1</t>
    <phoneticPr fontId="1" type="noConversion"/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</si>
  <si>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</si>
  <si>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</si>
  <si>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</si>
  <si>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</si>
  <si>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</si>
  <si>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</si>
  <si>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</si>
  <si>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</si>
  <si>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</si>
  <si>
    <t>Week11</t>
  </si>
  <si>
    <t>Week12</t>
  </si>
  <si>
    <t>Week13</t>
  </si>
  <si>
    <t>Week14</t>
  </si>
  <si>
    <t>Week15</t>
  </si>
  <si>
    <t>Week16</t>
  </si>
  <si>
    <t>CON1</t>
    <phoneticPr fontId="1" type="noConversion"/>
  </si>
  <si>
    <t>SD</t>
    <phoneticPr fontId="1" type="noConversion"/>
  </si>
  <si>
    <t>mean</t>
    <phoneticPr fontId="1" type="noConversion"/>
  </si>
  <si>
    <t xml:space="preserve"> Fig1 (A) the change of food intake</t>
    <phoneticPr fontId="1" type="noConversion"/>
  </si>
  <si>
    <t xml:space="preserve">CON group </t>
    <phoneticPr fontId="1" type="noConversion"/>
  </si>
  <si>
    <t xml:space="preserve"> Food intake（g/day/mouse）</t>
    <phoneticPr fontId="1" type="noConversion"/>
  </si>
  <si>
    <t xml:space="preserve">HFD group </t>
    <phoneticPr fontId="1" type="noConversion"/>
  </si>
  <si>
    <t xml:space="preserve"> Fig1 (E)Body weight gain after 16-week HFD or CON feeding</t>
    <phoneticPr fontId="1" type="noConversion"/>
  </si>
  <si>
    <t xml:space="preserve"> Fig1(D) The change of 
body weight</t>
    <phoneticPr fontId="1" type="noConversion"/>
  </si>
  <si>
    <t>HFD</t>
    <phoneticPr fontId="1" type="noConversion"/>
  </si>
  <si>
    <t>CON（3.85kcal/g）</t>
    <phoneticPr fontId="1" type="noConversion"/>
  </si>
  <si>
    <t>HFD（4.73kcal/g）</t>
    <phoneticPr fontId="1" type="noConversion"/>
  </si>
  <si>
    <t xml:space="preserve"> Fig1(B)food intake between CON and HFD</t>
    <phoneticPr fontId="1" type="noConversion"/>
  </si>
  <si>
    <t>Food intake（g/day/mouse）</t>
    <phoneticPr fontId="1" type="noConversion"/>
  </si>
  <si>
    <t xml:space="preserve">  Fig1(C)Energy intake per mouse a day after 16-week feeding</t>
    <phoneticPr fontId="1" type="noConversion"/>
  </si>
  <si>
    <t>Energy intake（kcal/day/mouse)</t>
    <phoneticPr fontId="1" type="noConversion"/>
  </si>
  <si>
    <t>BW gain（g）</t>
    <phoneticPr fontId="1" type="noConversion"/>
  </si>
  <si>
    <t>CON1</t>
    <phoneticPr fontId="10" type="noConversion"/>
  </si>
  <si>
    <t>CON2</t>
    <phoneticPr fontId="10" type="noConversion"/>
  </si>
  <si>
    <t>mean</t>
    <phoneticPr fontId="10" type="noConversion"/>
  </si>
  <si>
    <t>sd</t>
    <phoneticPr fontId="10" type="noConversion"/>
  </si>
  <si>
    <t>HFD1</t>
    <phoneticPr fontId="10" type="noConversion"/>
  </si>
  <si>
    <t>HFD2</t>
    <phoneticPr fontId="10" type="noConversion"/>
  </si>
  <si>
    <t>HFD3</t>
    <phoneticPr fontId="10" type="noConversion"/>
  </si>
  <si>
    <t>HFD4</t>
    <phoneticPr fontId="10" type="noConversion"/>
  </si>
  <si>
    <t>HFD5</t>
    <phoneticPr fontId="10" type="noConversion"/>
  </si>
  <si>
    <t>HFD6</t>
    <phoneticPr fontId="10" type="noConversion"/>
  </si>
  <si>
    <t>week0</t>
    <phoneticPr fontId="1" type="noConversion"/>
  </si>
  <si>
    <t>week1</t>
  </si>
  <si>
    <t>week2</t>
  </si>
  <si>
    <t>week3</t>
  </si>
  <si>
    <t>week4</t>
  </si>
  <si>
    <t>week5</t>
  </si>
  <si>
    <t>week6</t>
  </si>
  <si>
    <t>week7</t>
  </si>
  <si>
    <t>week8</t>
  </si>
  <si>
    <t>week9</t>
  </si>
  <si>
    <t>week10</t>
  </si>
  <si>
    <t>week11</t>
  </si>
  <si>
    <t>week12</t>
  </si>
  <si>
    <t>week13</t>
  </si>
  <si>
    <t>week14</t>
  </si>
  <si>
    <t>week15</t>
  </si>
  <si>
    <t>week16</t>
  </si>
  <si>
    <t>miss</t>
    <phoneticPr fontId="1" type="noConversion"/>
  </si>
  <si>
    <t>Group</t>
    <phoneticPr fontId="10" type="noConversion"/>
  </si>
  <si>
    <t>ID</t>
    <phoneticPr fontId="10" type="noConversion"/>
  </si>
  <si>
    <t xml:space="preserve"> 
body weight (g）</t>
    <phoneticPr fontId="1" type="noConversion"/>
  </si>
  <si>
    <t>HFD7</t>
    <phoneticPr fontId="1" type="noConversion"/>
  </si>
  <si>
    <r>
      <t>Body weight</t>
    </r>
    <r>
      <rPr>
        <b/>
        <sz val="9"/>
        <color theme="1"/>
        <rFont val="黑体"/>
        <family val="3"/>
        <charset val="134"/>
      </rPr>
      <t>（</t>
    </r>
    <r>
      <rPr>
        <b/>
        <sz val="9"/>
        <color theme="1"/>
        <rFont val="Times New Roman"/>
        <family val="1"/>
      </rPr>
      <t>g</t>
    </r>
    <r>
      <rPr>
        <b/>
        <sz val="9"/>
        <color theme="1"/>
        <rFont val="黑体"/>
        <family val="3"/>
        <charset val="134"/>
      </rPr>
      <t>）</t>
    </r>
    <r>
      <rPr>
        <b/>
        <sz val="9"/>
        <color theme="1"/>
        <rFont val="Times New Roman"/>
        <family val="1"/>
      </rPr>
      <t xml:space="preserve"> of week 16</t>
    </r>
    <phoneticPr fontId="1" type="noConversion"/>
  </si>
  <si>
    <t>vWAT weight（g）</t>
    <phoneticPr fontId="1" type="noConversion"/>
  </si>
  <si>
    <t>vWAT Index</t>
    <phoneticPr fontId="1" type="noConversion"/>
  </si>
  <si>
    <r>
      <t>pWAT</t>
    </r>
    <r>
      <rPr>
        <sz val="11"/>
        <rFont val="宋体"/>
        <family val="3"/>
        <charset val="134"/>
      </rPr>
      <t>（</t>
    </r>
    <r>
      <rPr>
        <sz val="11"/>
        <rFont val="Arial"/>
        <family val="2"/>
      </rPr>
      <t>g</t>
    </r>
    <r>
      <rPr>
        <sz val="11"/>
        <rFont val="宋体"/>
        <family val="3"/>
        <charset val="134"/>
      </rPr>
      <t>）</t>
    </r>
    <phoneticPr fontId="1" type="noConversion"/>
  </si>
  <si>
    <r>
      <t>mWAT</t>
    </r>
    <r>
      <rPr>
        <sz val="11"/>
        <rFont val="宋体"/>
        <family val="3"/>
        <charset val="134"/>
      </rPr>
      <t>（</t>
    </r>
    <r>
      <rPr>
        <sz val="11"/>
        <rFont val="Arial"/>
        <family val="2"/>
      </rPr>
      <t>g</t>
    </r>
    <r>
      <rPr>
        <sz val="11"/>
        <rFont val="宋体"/>
        <family val="3"/>
        <charset val="134"/>
      </rPr>
      <t>）</t>
    </r>
    <phoneticPr fontId="1" type="noConversion"/>
  </si>
  <si>
    <r>
      <t>eWAT</t>
    </r>
    <r>
      <rPr>
        <sz val="11"/>
        <rFont val="宋体"/>
        <family val="3"/>
        <charset val="134"/>
      </rPr>
      <t>（</t>
    </r>
    <r>
      <rPr>
        <sz val="11"/>
        <rFont val="Arial"/>
        <family val="2"/>
      </rPr>
      <t>g</t>
    </r>
    <r>
      <rPr>
        <sz val="11"/>
        <rFont val="宋体"/>
        <family val="3"/>
        <charset val="134"/>
      </rPr>
      <t>）</t>
    </r>
    <phoneticPr fontId="1" type="noConversion"/>
  </si>
  <si>
    <t>mean</t>
    <phoneticPr fontId="10" type="noConversion"/>
  </si>
  <si>
    <t>sd</t>
    <phoneticPr fontId="10" type="noConversion"/>
  </si>
  <si>
    <t>mean</t>
    <phoneticPr fontId="10" type="noConversion"/>
  </si>
  <si>
    <t>sd</t>
    <phoneticPr fontId="10" type="noConversion"/>
  </si>
  <si>
    <t>/</t>
    <phoneticPr fontId="10" type="noConversion"/>
  </si>
  <si>
    <t>Week13</t>
    <phoneticPr fontId="1" type="noConversion"/>
  </si>
  <si>
    <r>
      <t>eWAT index</t>
    </r>
    <r>
      <rPr>
        <sz val="11"/>
        <rFont val="Arial"/>
        <family val="2"/>
      </rPr>
      <t/>
    </r>
    <phoneticPr fontId="1" type="noConversion"/>
  </si>
  <si>
    <t>pWATindex</t>
    <phoneticPr fontId="1" type="noConversion"/>
  </si>
  <si>
    <r>
      <t>mWAT</t>
    </r>
    <r>
      <rPr>
        <sz val="11"/>
        <rFont val="Times New Roman"/>
        <family val="1"/>
      </rPr>
      <t>index</t>
    </r>
    <phoneticPr fontId="1" type="noConversion"/>
  </si>
  <si>
    <t xml:space="preserve"> Fig1 (F) Adipose tissue indexes and Fig1(G) total 
visceral white adipose tissues index [(vWAT mass(g)/body weight(g)]in mice.</t>
    <phoneticPr fontId="1" type="noConversion"/>
  </si>
  <si>
    <t>Fig2 (A)The change of fasting blood glucose in mice during the 16- week IR model period</t>
    <phoneticPr fontId="1" type="noConversion"/>
  </si>
  <si>
    <t>FBG(mmol/l）</t>
    <phoneticPr fontId="1" type="noConversion"/>
  </si>
  <si>
    <t>Group</t>
    <phoneticPr fontId="1" type="noConversion"/>
  </si>
  <si>
    <t>number</t>
    <phoneticPr fontId="1" type="noConversion"/>
  </si>
  <si>
    <t>week 4</t>
    <phoneticPr fontId="1" type="noConversion"/>
  </si>
  <si>
    <t>week 8</t>
    <phoneticPr fontId="1" type="noConversion"/>
  </si>
  <si>
    <t>week 12</t>
    <phoneticPr fontId="1" type="noConversion"/>
  </si>
  <si>
    <t>week 16</t>
    <phoneticPr fontId="1" type="noConversion"/>
  </si>
  <si>
    <t>sd</t>
    <phoneticPr fontId="1" type="noConversion"/>
  </si>
  <si>
    <t xml:space="preserve">Fig2(B) Fasting blood glucose at 16th week (FBG) </t>
    <phoneticPr fontId="1" type="noConversion"/>
  </si>
  <si>
    <t>Fig2 (C) Fasting serum insulin (FINS)</t>
    <phoneticPr fontId="1" type="noConversion"/>
  </si>
  <si>
    <t>Fig2(D)Homeostatic model assessment of insulin resistance</t>
    <phoneticPr fontId="1" type="noConversion"/>
  </si>
  <si>
    <t xml:space="preserve">Fig2(E) Insulin sensitivity index (ISI) </t>
    <phoneticPr fontId="1" type="noConversion"/>
  </si>
  <si>
    <t>FBG(mmol/L）</t>
    <phoneticPr fontId="1" type="noConversion"/>
  </si>
  <si>
    <t>FINS(μU/ml)</t>
    <phoneticPr fontId="1" type="noConversion"/>
  </si>
  <si>
    <t xml:space="preserve">HOMA-IR=（FBG×FINS）/22.5  </t>
    <phoneticPr fontId="1" type="noConversion"/>
  </si>
  <si>
    <t>ISI  =1/（FBG×FINS)</t>
    <phoneticPr fontId="1" type="noConversion"/>
  </si>
  <si>
    <t>Fig2(F)the oral glucose tolerance (OGTT)  experiment.</t>
    <phoneticPr fontId="1" type="noConversion"/>
  </si>
  <si>
    <t xml:space="preserve">Fig2 (H)Area under the curve (AUC) of OGTT </t>
    <phoneticPr fontId="1" type="noConversion"/>
  </si>
  <si>
    <r>
      <t>FBG(mmol/L</t>
    </r>
    <r>
      <rPr>
        <b/>
        <sz val="11"/>
        <color theme="1"/>
        <rFont val="微软雅黑"/>
        <family val="2"/>
        <charset val="134"/>
      </rPr>
      <t>）</t>
    </r>
    <phoneticPr fontId="1" type="noConversion"/>
  </si>
  <si>
    <r>
      <t>AUC value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mmol/L.min</t>
    </r>
    <r>
      <rPr>
        <b/>
        <sz val="11"/>
        <color theme="1"/>
        <rFont val="宋体"/>
        <family val="3"/>
        <charset val="134"/>
      </rPr>
      <t>）</t>
    </r>
    <phoneticPr fontId="1" type="noConversion"/>
  </si>
  <si>
    <t>0min</t>
    <phoneticPr fontId="1" type="noConversion"/>
  </si>
  <si>
    <t>15min</t>
    <phoneticPr fontId="1" type="noConversion"/>
  </si>
  <si>
    <t>30min</t>
    <phoneticPr fontId="1" type="noConversion"/>
  </si>
  <si>
    <t>60min</t>
    <phoneticPr fontId="1" type="noConversion"/>
  </si>
  <si>
    <t>120min</t>
    <phoneticPr fontId="1" type="noConversion"/>
  </si>
  <si>
    <t>Fig2(G)intraperitoneal insulin tolerance test (IPITT)  experiment.</t>
    <phoneticPr fontId="1" type="noConversion"/>
  </si>
  <si>
    <t xml:space="preserve">Fig2 (I)Area under the curve (AUC) of iPITT </t>
    <phoneticPr fontId="1" type="noConversion"/>
  </si>
  <si>
    <t>Fig3 (A)Effects of different ratios of DHA/EPA supplement afer 12 week on Body weight（BW) gain of IR mice</t>
    <phoneticPr fontId="1" type="noConversion"/>
  </si>
  <si>
    <t xml:space="preserve"> </t>
    <phoneticPr fontId="1" type="noConversion"/>
  </si>
  <si>
    <t>Initial BW(g)</t>
    <phoneticPr fontId="1" type="noConversion"/>
  </si>
  <si>
    <t>Final BW(g)</t>
    <phoneticPr fontId="1" type="noConversion"/>
  </si>
  <si>
    <r>
      <t>Bwgain(g)</t>
    </r>
    <r>
      <rPr>
        <sz val="11"/>
        <color theme="1"/>
        <rFont val="微软雅黑"/>
        <family val="2"/>
        <charset val="134"/>
      </rPr>
      <t/>
    </r>
    <phoneticPr fontId="1" type="noConversion"/>
  </si>
  <si>
    <r>
      <t>Bwgain(g)</t>
    </r>
    <r>
      <rPr>
        <sz val="11"/>
        <color theme="1"/>
        <rFont val="微软雅黑"/>
        <family val="2"/>
        <charset val="134"/>
      </rPr>
      <t>（</t>
    </r>
    <r>
      <rPr>
        <sz val="11"/>
        <color theme="1"/>
        <rFont val="Times New Roman"/>
        <family val="1"/>
      </rPr>
      <t>n=10)</t>
    </r>
    <phoneticPr fontId="1" type="noConversion"/>
  </si>
  <si>
    <t>1（CON)-</t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</si>
  <si>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the maximum and minimum value</t>
    </r>
    <phoneticPr fontId="1" type="noConversion"/>
  </si>
  <si>
    <t>Mean</t>
    <phoneticPr fontId="10" type="noConversion"/>
  </si>
  <si>
    <t>2（HFD)</t>
  </si>
  <si>
    <t>3(DHA/EPA=3:1)</t>
    <phoneticPr fontId="1" type="noConversion"/>
  </si>
  <si>
    <t>4(DHA/EPA=1.5:1)</t>
    <phoneticPr fontId="1" type="noConversion"/>
  </si>
  <si>
    <t>5(DHA/EPA=1:1)</t>
    <phoneticPr fontId="1" type="noConversion"/>
  </si>
  <si>
    <t>6(DHA/EPA=1:1.5)</t>
    <phoneticPr fontId="1" type="noConversion"/>
  </si>
  <si>
    <t>Mean</t>
    <phoneticPr fontId="1" type="noConversion"/>
  </si>
  <si>
    <t>7(DHA/EPA=1:3)</t>
    <phoneticPr fontId="1" type="noConversion"/>
  </si>
  <si>
    <t>Fig3(C) Food intake</t>
    <phoneticPr fontId="1" type="noConversion"/>
  </si>
  <si>
    <t>week1</t>
    <phoneticPr fontId="1" type="noConversion"/>
  </si>
  <si>
    <t>1-CON</t>
  </si>
  <si>
    <t>2-HFD</t>
  </si>
  <si>
    <t>3(DHA/EPA=3:1)</t>
  </si>
  <si>
    <t>4(DHA/EPA=1.5:1)</t>
  </si>
  <si>
    <t xml:space="preserve">Fig3(B) Energy intake </t>
    <phoneticPr fontId="1" type="noConversion"/>
  </si>
  <si>
    <t>Energy intake（kcal/day/mouse）</t>
    <phoneticPr fontId="1" type="noConversion"/>
  </si>
  <si>
    <t>the per feeding energy in control diet is 3.85kcal/g,while the per feeding energy in high fat diet is 4.73kcal/g</t>
    <phoneticPr fontId="1" type="noConversion"/>
  </si>
  <si>
    <t xml:space="preserve">Fig3(D) Food efficiency ratio(FER)  and (E) Energy efficiency rati(EER). </t>
    <phoneticPr fontId="1" type="noConversion"/>
  </si>
  <si>
    <t>Cumulative food intake(g) after DHA/EPA  supplemet (g/per mouse)</t>
    <phoneticPr fontId="1" type="noConversion"/>
  </si>
  <si>
    <t>Cumulative enery intake(kcal) after DHA/EPA  supplemet (kcal/per mouse)</t>
    <phoneticPr fontId="1" type="noConversion"/>
  </si>
  <si>
    <t>Food efficiency ratio(FER)</t>
    <phoneticPr fontId="1" type="noConversion"/>
  </si>
  <si>
    <t>Energy efficiency ratio(EER)</t>
    <phoneticPr fontId="1" type="noConversion"/>
  </si>
  <si>
    <t>BW gain(g)</t>
  </si>
  <si>
    <t>BW gain(g)</t>
    <phoneticPr fontId="1" type="noConversion"/>
  </si>
  <si>
    <t xml:space="preserve">FER was defined as cumulative weight gain of mice (g)/cumulative food intake of mice (g) </t>
    <phoneticPr fontId="1" type="noConversion"/>
  </si>
  <si>
    <r>
      <t>(EER) was cumulatived by weight gain of mice (g)/Cumulative energy intake of mice (kcal)</t>
    </r>
    <r>
      <rPr>
        <b/>
        <sz val="14"/>
        <color theme="1"/>
        <rFont val="宋体"/>
        <family val="3"/>
        <charset val="134"/>
      </rPr>
      <t>）</t>
    </r>
    <phoneticPr fontId="1" type="noConversion"/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</si>
  <si>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the maximum,minimum and outliers value</t>
    </r>
    <phoneticPr fontId="1" type="noConversion"/>
  </si>
  <si>
    <t>mean</t>
  </si>
  <si>
    <t>sd</t>
  </si>
  <si>
    <t xml:space="preserve">Fig3  Relative visceral WAT index </t>
    <phoneticPr fontId="1" type="noConversion"/>
  </si>
  <si>
    <t xml:space="preserve">eWAT: epididymal adipose tissue, pWAT: perirenal adipose tissue, mWAT: mesenteric adipose tissue, </t>
    <phoneticPr fontId="1" type="noConversion"/>
  </si>
  <si>
    <t>vWAT: visceral white adipose tissues (eWAT+ pWAT+ mWAT);</t>
  </si>
  <si>
    <r>
      <t>Body weight(g</t>
    </r>
    <r>
      <rPr>
        <sz val="12"/>
        <rFont val="微软雅黑"/>
        <family val="2"/>
        <charset val="134"/>
      </rPr>
      <t>）</t>
    </r>
    <phoneticPr fontId="10" type="noConversion"/>
  </si>
  <si>
    <r>
      <t>white adipose tissues weight</t>
    </r>
    <r>
      <rPr>
        <sz val="11"/>
        <color theme="1"/>
        <rFont val="微软雅黑"/>
        <family val="2"/>
        <charset val="134"/>
      </rPr>
      <t>（</t>
    </r>
    <r>
      <rPr>
        <sz val="11"/>
        <color theme="1"/>
        <rFont val="Times New Roman"/>
        <family val="1"/>
      </rPr>
      <t>g</t>
    </r>
    <r>
      <rPr>
        <sz val="11"/>
        <color theme="1"/>
        <rFont val="微软雅黑"/>
        <family val="2"/>
        <charset val="134"/>
      </rPr>
      <t>）</t>
    </r>
    <phoneticPr fontId="10" type="noConversion"/>
  </si>
  <si>
    <r>
      <t>white adipose tissues  indexes</t>
    </r>
    <r>
      <rPr>
        <sz val="11"/>
        <rFont val="微软雅黑"/>
        <family val="2"/>
        <charset val="134"/>
      </rPr>
      <t>（</t>
    </r>
    <r>
      <rPr>
        <sz val="11"/>
        <rFont val="Times New Roman"/>
        <family val="1"/>
      </rPr>
      <t>tissue weight/body weight</t>
    </r>
    <r>
      <rPr>
        <sz val="11"/>
        <rFont val="微软雅黑"/>
        <family val="2"/>
        <charset val="134"/>
      </rPr>
      <t>）</t>
    </r>
    <phoneticPr fontId="10" type="noConversion"/>
  </si>
  <si>
    <t>eWAT</t>
    <phoneticPr fontId="10" type="noConversion"/>
  </si>
  <si>
    <t>pWAT</t>
    <phoneticPr fontId="10" type="noConversion"/>
  </si>
  <si>
    <t>mWAT</t>
    <phoneticPr fontId="10" type="noConversion"/>
  </si>
  <si>
    <t>vWAT</t>
    <phoneticPr fontId="10" type="noConversion"/>
  </si>
  <si>
    <t>eWAT</t>
    <phoneticPr fontId="1" type="noConversion"/>
  </si>
  <si>
    <t>pWAT</t>
  </si>
  <si>
    <t>mWAT</t>
  </si>
  <si>
    <t>vWAT</t>
  </si>
  <si>
    <r>
      <t>1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CON)-</t>
    </r>
  </si>
  <si>
    <t>0.0271(intragroup mean instead)</t>
    <phoneticPr fontId="1" type="noConversion"/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</si>
  <si>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missing and outliers value</t>
    </r>
    <phoneticPr fontId="1" type="noConversion"/>
  </si>
  <si>
    <r>
      <t>2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HFD)</t>
    </r>
  </si>
  <si>
    <t>/</t>
    <phoneticPr fontId="1" type="noConversion"/>
  </si>
  <si>
    <t>0.0465(intragroup mean instead)</t>
    <phoneticPr fontId="1" type="noConversion"/>
  </si>
  <si>
    <t>0.0622(intragroup mean instead)</t>
    <phoneticPr fontId="1" type="noConversion"/>
  </si>
  <si>
    <t>45.2</t>
  </si>
  <si>
    <t>0.0514(intragroup mean instead)</t>
    <phoneticPr fontId="1" type="noConversion"/>
  </si>
  <si>
    <t>Fig4(A)the oral glucose tolerance (OGTT)  experiment and Area under the curve (AUC) of OGTT</t>
    <phoneticPr fontId="1" type="noConversion"/>
  </si>
  <si>
    <r>
      <t>BG</t>
    </r>
    <r>
      <rPr>
        <vertAlign val="subscript"/>
        <sz val="10.5"/>
        <rFont val="Calibri"/>
        <family val="2"/>
      </rPr>
      <t>0min</t>
    </r>
    <phoneticPr fontId="1" type="noConversion"/>
  </si>
  <si>
    <r>
      <t>BG</t>
    </r>
    <r>
      <rPr>
        <vertAlign val="subscript"/>
        <sz val="10.5"/>
        <rFont val="Calibri"/>
        <family val="2"/>
      </rPr>
      <t>15min</t>
    </r>
  </si>
  <si>
    <r>
      <t>BG</t>
    </r>
    <r>
      <rPr>
        <vertAlign val="subscript"/>
        <sz val="10.5"/>
        <rFont val="Calibri"/>
        <family val="2"/>
      </rPr>
      <t>30min</t>
    </r>
    <phoneticPr fontId="1" type="noConversion"/>
  </si>
  <si>
    <r>
      <t>BG</t>
    </r>
    <r>
      <rPr>
        <vertAlign val="subscript"/>
        <sz val="10.5"/>
        <rFont val="Calibri"/>
        <family val="2"/>
      </rPr>
      <t>60min</t>
    </r>
    <phoneticPr fontId="1" type="noConversion"/>
  </si>
  <si>
    <r>
      <t>BG</t>
    </r>
    <r>
      <rPr>
        <vertAlign val="subscript"/>
        <sz val="10.5"/>
        <rFont val="Calibri"/>
        <family val="2"/>
      </rPr>
      <t>120min</t>
    </r>
    <phoneticPr fontId="1" type="noConversion"/>
  </si>
  <si>
    <r>
      <t>AUC</t>
    </r>
    <r>
      <rPr>
        <sz val="10.5"/>
        <rFont val="宋体"/>
        <family val="3"/>
        <charset val="134"/>
      </rPr>
      <t>（mmol/.min）</t>
    </r>
    <phoneticPr fontId="1" type="noConversion"/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</si>
  <si>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outliner value</t>
    </r>
    <phoneticPr fontId="1" type="noConversion"/>
  </si>
  <si>
    <t>5(DHA/EPA=1:1)</t>
  </si>
  <si>
    <t>6(DHA/EPA=1:1.5)</t>
  </si>
  <si>
    <t>7(DHA/EPA=1:3)</t>
  </si>
  <si>
    <t>Fig4(C)intraperitoneal insulin tolerance test (IPITT)  experiment AND</t>
    <phoneticPr fontId="1" type="noConversion"/>
  </si>
  <si>
    <t xml:space="preserve">(D)Area under the curve (AUC) of iPITT </t>
    <phoneticPr fontId="1" type="noConversion"/>
  </si>
  <si>
    <t>the introgroup average value replaced</t>
  </si>
  <si>
    <r>
      <t>FBG(mmol/L</t>
    </r>
    <r>
      <rPr>
        <b/>
        <sz val="11"/>
        <color theme="1"/>
        <rFont val="宋体"/>
        <family val="3"/>
        <charset val="134"/>
      </rPr>
      <t>）</t>
    </r>
    <phoneticPr fontId="1" type="noConversion"/>
  </si>
  <si>
    <r>
      <t>HOMA-IR=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FBG×FINS</t>
    </r>
    <r>
      <rPr>
        <b/>
        <sz val="11"/>
        <color theme="1"/>
        <rFont val="宋体"/>
        <family val="3"/>
        <charset val="134"/>
      </rPr>
      <t>）</t>
    </r>
    <r>
      <rPr>
        <b/>
        <sz val="11"/>
        <color theme="1"/>
        <rFont val="Times New Roman"/>
        <family val="1"/>
      </rPr>
      <t xml:space="preserve">/22.5  </t>
    </r>
    <phoneticPr fontId="1" type="noConversion"/>
  </si>
  <si>
    <r>
      <t>ISI  =1/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FBG×FINS)</t>
    </r>
    <phoneticPr fontId="1" type="noConversion"/>
  </si>
  <si>
    <t>1</t>
    <phoneticPr fontId="1" type="noConversion"/>
  </si>
  <si>
    <t>2</t>
    <phoneticPr fontId="1" type="noConversion"/>
  </si>
  <si>
    <t>3</t>
    <phoneticPr fontId="1" type="noConversion"/>
  </si>
  <si>
    <t>4</t>
  </si>
  <si>
    <t>5</t>
  </si>
  <si>
    <t>6</t>
  </si>
  <si>
    <t>7</t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</si>
  <si>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the missing and outliner value</t>
    </r>
    <phoneticPr fontId="1" type="noConversion"/>
  </si>
  <si>
    <t>8</t>
  </si>
  <si>
    <t>9</t>
  </si>
  <si>
    <t>10</t>
  </si>
  <si>
    <t>11</t>
  </si>
  <si>
    <t>12</t>
  </si>
  <si>
    <t>Figure.5 the protein expression of IRS-1, PI3K, p_x0002_AKT/ AKT, GLUT4 in eWAT by Western blot</t>
    <phoneticPr fontId="1" type="noConversion"/>
  </si>
  <si>
    <t>IRS-1</t>
    <phoneticPr fontId="1" type="noConversion"/>
  </si>
  <si>
    <t>PI3K</t>
    <phoneticPr fontId="1" type="noConversion"/>
  </si>
  <si>
    <t>P-AKT</t>
    <phoneticPr fontId="1" type="noConversion"/>
  </si>
  <si>
    <t>AKT</t>
    <phoneticPr fontId="1" type="noConversion"/>
  </si>
  <si>
    <t>P-AKT/AKT</t>
    <phoneticPr fontId="1" type="noConversion"/>
  </si>
  <si>
    <t>GLUT4</t>
    <phoneticPr fontId="1" type="noConversion"/>
  </si>
  <si>
    <r>
      <rPr>
        <sz val="12"/>
        <color rgb="FFFF0000"/>
        <rFont val="Times New Roman"/>
        <family val="1"/>
      </rPr>
      <t>Paper data:</t>
    </r>
    <r>
      <rPr>
        <sz val="12"/>
        <color theme="1"/>
        <rFont val="Times New Roman"/>
        <family val="1"/>
      </rPr>
      <t>Remove the outliner or some minimum and the maximum value</t>
    </r>
    <phoneticPr fontId="1" type="noConversion"/>
  </si>
  <si>
    <t>Fig5 (G) Integrated optical density of GLUT4 calculated by image J.</t>
    <phoneticPr fontId="1" type="noConversion"/>
  </si>
  <si>
    <t xml:space="preserve">IOD:Integrated optical density </t>
    <phoneticPr fontId="1" type="noConversion"/>
  </si>
  <si>
    <t>IOD</t>
    <phoneticPr fontId="10" type="noConversion"/>
  </si>
  <si>
    <t>1-1</t>
    <phoneticPr fontId="10" type="noConversion"/>
  </si>
  <si>
    <t>CON</t>
  </si>
  <si>
    <t>1-1</t>
  </si>
  <si>
    <t>1-2</t>
  </si>
  <si>
    <t>1-3</t>
  </si>
  <si>
    <t>1-4</t>
  </si>
  <si>
    <t>1-2</t>
    <phoneticPr fontId="10" type="noConversion"/>
  </si>
  <si>
    <t>1-5</t>
  </si>
  <si>
    <t>1-3</t>
    <phoneticPr fontId="1" type="noConversion"/>
  </si>
  <si>
    <t>1-4</t>
    <phoneticPr fontId="10" type="noConversion"/>
  </si>
  <si>
    <t>1-5</t>
    <phoneticPr fontId="10" type="noConversion"/>
  </si>
  <si>
    <t>2-1</t>
    <phoneticPr fontId="10" type="noConversion"/>
  </si>
  <si>
    <t>HFD</t>
  </si>
  <si>
    <t>2-1</t>
  </si>
  <si>
    <t>2-2</t>
  </si>
  <si>
    <t>2-3</t>
  </si>
  <si>
    <t>2-2</t>
    <phoneticPr fontId="10" type="noConversion"/>
  </si>
  <si>
    <t>2-4</t>
  </si>
  <si>
    <t>2-5</t>
  </si>
  <si>
    <t>2-3</t>
    <phoneticPr fontId="10" type="noConversion"/>
  </si>
  <si>
    <t>2-4</t>
    <phoneticPr fontId="10" type="noConversion"/>
  </si>
  <si>
    <t>2-5</t>
    <phoneticPr fontId="10" type="noConversion"/>
  </si>
  <si>
    <t>3-1</t>
    <phoneticPr fontId="10" type="noConversion"/>
  </si>
  <si>
    <t>3-1</t>
  </si>
  <si>
    <t>3-2</t>
  </si>
  <si>
    <t>3-3</t>
  </si>
  <si>
    <t>3-4</t>
  </si>
  <si>
    <t>3-5</t>
  </si>
  <si>
    <t xml:space="preserve">3-3 </t>
    <phoneticPr fontId="10" type="noConversion"/>
  </si>
  <si>
    <t>3-4</t>
    <phoneticPr fontId="1" type="noConversion"/>
  </si>
  <si>
    <t>4-1</t>
    <phoneticPr fontId="10" type="noConversion"/>
  </si>
  <si>
    <t>4-1</t>
  </si>
  <si>
    <t>4-2</t>
  </si>
  <si>
    <t>4-3</t>
  </si>
  <si>
    <t>4-2</t>
    <phoneticPr fontId="1" type="noConversion"/>
  </si>
  <si>
    <t>4-4</t>
  </si>
  <si>
    <t>4-5</t>
  </si>
  <si>
    <t>4-3</t>
    <phoneticPr fontId="1" type="noConversion"/>
  </si>
  <si>
    <t>4-4</t>
    <phoneticPr fontId="1" type="noConversion"/>
  </si>
  <si>
    <t>5-1</t>
    <phoneticPr fontId="10" type="noConversion"/>
  </si>
  <si>
    <t>5-1</t>
  </si>
  <si>
    <t>5-2</t>
  </si>
  <si>
    <t>5-3</t>
  </si>
  <si>
    <t>5-2</t>
    <phoneticPr fontId="1" type="noConversion"/>
  </si>
  <si>
    <t>5-4</t>
  </si>
  <si>
    <t>5-3</t>
    <phoneticPr fontId="1" type="noConversion"/>
  </si>
  <si>
    <t>5-5</t>
  </si>
  <si>
    <t>5-4</t>
    <phoneticPr fontId="1" type="noConversion"/>
  </si>
  <si>
    <t>5-5</t>
    <phoneticPr fontId="1" type="noConversion"/>
  </si>
  <si>
    <t>6-1</t>
    <phoneticPr fontId="10" type="noConversion"/>
  </si>
  <si>
    <t>6-1</t>
  </si>
  <si>
    <t>6-2</t>
  </si>
  <si>
    <t>6-3</t>
  </si>
  <si>
    <t>6-4</t>
  </si>
  <si>
    <t>6-2</t>
    <phoneticPr fontId="1" type="noConversion"/>
  </si>
  <si>
    <t>6-3</t>
    <phoneticPr fontId="1" type="noConversion"/>
  </si>
  <si>
    <t>6-4</t>
    <phoneticPr fontId="1" type="noConversion"/>
  </si>
  <si>
    <t>7-1</t>
    <phoneticPr fontId="10" type="noConversion"/>
  </si>
  <si>
    <t>7-1</t>
  </si>
  <si>
    <t>7-2</t>
  </si>
  <si>
    <t>7-3</t>
  </si>
  <si>
    <t>7-4</t>
  </si>
  <si>
    <t>7-5</t>
  </si>
  <si>
    <t>7-5</t>
    <phoneticPr fontId="1" type="noConversion"/>
  </si>
  <si>
    <t>Fig6(A) The serum  adiponectin level</t>
    <phoneticPr fontId="1" type="noConversion"/>
  </si>
  <si>
    <t>APN（ng/ml）</t>
    <phoneticPr fontId="1" type="noConversion"/>
  </si>
  <si>
    <t>3：1</t>
    <phoneticPr fontId="1" type="noConversion"/>
  </si>
  <si>
    <t>3：1</t>
  </si>
  <si>
    <t>1.5:1</t>
  </si>
  <si>
    <t>1：1</t>
  </si>
  <si>
    <t>1：1.5</t>
    <phoneticPr fontId="1" type="noConversion"/>
  </si>
  <si>
    <t>1：1.5</t>
  </si>
  <si>
    <t>1：3</t>
    <phoneticPr fontId="1" type="noConversion"/>
  </si>
  <si>
    <t>1：3</t>
  </si>
  <si>
    <t>Fig6(B) The serum leptin level</t>
    <phoneticPr fontId="1" type="noConversion"/>
  </si>
  <si>
    <r>
      <t>Leptin</t>
    </r>
    <r>
      <rPr>
        <b/>
        <sz val="10"/>
        <color theme="1"/>
        <rFont val="微软雅黑"/>
        <family val="2"/>
        <charset val="134"/>
      </rPr>
      <t>（</t>
    </r>
    <r>
      <rPr>
        <b/>
        <sz val="10"/>
        <color theme="1"/>
        <rFont val="Arial"/>
        <family val="2"/>
      </rPr>
      <t>pg/ml</t>
    </r>
    <r>
      <rPr>
        <b/>
        <sz val="10"/>
        <color theme="1"/>
        <rFont val="微软雅黑"/>
        <family val="2"/>
        <charset val="134"/>
      </rPr>
      <t>）</t>
    </r>
    <phoneticPr fontId="1" type="noConversion"/>
  </si>
  <si>
    <t>Fig6(C) The mRNA expression of adiponectin  in epididymal adipose tissue</t>
    <phoneticPr fontId="1" type="noConversion"/>
  </si>
  <si>
    <t>Fig6(C) The mRNA expression of leptin in epididymal adipose tissue</t>
    <phoneticPr fontId="1" type="noConversion"/>
  </si>
  <si>
    <t xml:space="preserve">APN mRNA </t>
    <phoneticPr fontId="1" type="noConversion"/>
  </si>
  <si>
    <t xml:space="preserve">Leptin mRNA </t>
    <phoneticPr fontId="1" type="noConversion"/>
  </si>
  <si>
    <t>Fig6(E) The mRNA expression of adiponectin  in epididymal adipose tissue</t>
    <phoneticPr fontId="1" type="noConversion"/>
  </si>
  <si>
    <t>APN</t>
    <phoneticPr fontId="1" type="noConversion"/>
  </si>
  <si>
    <t>Fig 6 (F) Serum level of SOD</t>
    <phoneticPr fontId="1" type="noConversion"/>
  </si>
  <si>
    <t>SOD U/mL</t>
    <phoneticPr fontId="1" type="noConversion"/>
  </si>
  <si>
    <t>value 1</t>
    <phoneticPr fontId="1" type="noConversion"/>
  </si>
  <si>
    <t>value 2</t>
  </si>
  <si>
    <t>value 3</t>
  </si>
  <si>
    <t>average value</t>
    <phoneticPr fontId="1" type="noConversion"/>
  </si>
  <si>
    <t>Fig 6 (G) Serum level of MDA</t>
    <phoneticPr fontId="1" type="noConversion"/>
  </si>
  <si>
    <t>MDA（nmol/ml)</t>
    <phoneticPr fontId="1" type="noConversion"/>
  </si>
  <si>
    <t xml:space="preserve">Fig 6 (H) Serum level of IL-10 and (I) 
Serum level of TNF-alpha. </t>
    <phoneticPr fontId="10" type="noConversion"/>
  </si>
  <si>
    <t xml:space="preserve"> Analyte  Sample</t>
    <phoneticPr fontId="10" type="noConversion"/>
  </si>
  <si>
    <t>TNF-alpha</t>
    <phoneticPr fontId="1" type="noConversion"/>
  </si>
  <si>
    <t>IL-10</t>
  </si>
  <si>
    <t>pg/ml</t>
    <phoneticPr fontId="1" type="noConversion"/>
  </si>
  <si>
    <t>pg/ml</t>
  </si>
  <si>
    <t>Fig6</t>
  </si>
  <si>
    <t>Control</t>
  </si>
  <si>
    <t>3:1</t>
  </si>
  <si>
    <t>1:1</t>
  </si>
  <si>
    <t>1:1.5</t>
  </si>
  <si>
    <t>1:3</t>
  </si>
  <si>
    <t>N</t>
  </si>
  <si>
    <t>总数</t>
  </si>
  <si>
    <t>Figure.8 Effects of different ratios of DHA/EPA supplement on lipid metabolism in HFD-induced IR mice</t>
    <phoneticPr fontId="1" type="noConversion"/>
  </si>
  <si>
    <t>Group</t>
  </si>
  <si>
    <t>number</t>
  </si>
  <si>
    <t>TG(mmol/L)</t>
    <phoneticPr fontId="10" type="noConversion"/>
  </si>
  <si>
    <t>TC(mmol/L)</t>
    <phoneticPr fontId="10" type="noConversion"/>
  </si>
  <si>
    <t>LDL-C(mmol/L)</t>
    <phoneticPr fontId="10" type="noConversion"/>
  </si>
  <si>
    <t>HDL-C(mmol/L)</t>
    <phoneticPr fontId="10" type="noConversion"/>
  </si>
  <si>
    <t>FFA(mmol/L)</t>
    <phoneticPr fontId="10" type="noConversion"/>
  </si>
  <si>
    <t>DHA/EPA=3:1</t>
  </si>
  <si>
    <t>DHA/EPA=1.5:1</t>
  </si>
  <si>
    <t>DHA/EPA=1:1</t>
  </si>
  <si>
    <t>DHA/EPA=1:1.5</t>
  </si>
  <si>
    <t>DHA/EPA=1:3</t>
  </si>
  <si>
    <t>Fig8(F) The mRNA expression of ACC</t>
    <phoneticPr fontId="1" type="noConversion"/>
  </si>
  <si>
    <t>Fig8(G) The hepatic steatosis area</t>
    <phoneticPr fontId="1" type="noConversion"/>
  </si>
  <si>
    <t>ACC mRNA</t>
    <phoneticPr fontId="1" type="noConversion"/>
  </si>
  <si>
    <t>n</t>
    <phoneticPr fontId="1" type="noConversion"/>
  </si>
  <si>
    <t>Con</t>
  </si>
  <si>
    <t>Fig4 (E-H)Effects of different ratios of DHA/EPA supplement afer 12 week on FBG/FINS/HOMA-IR/ISI of IR mice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</si>
</sst>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0_ "/>
    <numFmt numFmtId="177" formatCode="0.00_);[Red]\(0.00\)"/>
    <numFmt numFmtId="178" formatCode="0.0000_ "/>
    <numFmt numFmtId="179" formatCode="0.000_);[Red]\(0.000\)"/>
    <numFmt numFmtId="180" formatCode="0.0_);[Red]\(0.0\)"/>
    <numFmt numFmtId="181" formatCode="0.00_);\(0.00\)"/>
    <numFmt numFmtId="182" formatCode="0.00_ ;[Red]\-0.00\ "/>
    <numFmt numFmtId="183" formatCode="0_);[Red]\(0\)"/>
    <numFmt numFmtId="184" formatCode="0.000_ "/>
    <numFmt numFmtId="185" formatCode="0.0000_);[Red]\(0.0000\)"/>
    <numFmt numFmtId="186" formatCode="0.0000_);\(0.0000\)"/>
    <numFmt numFmtId="187" formatCode="###0.000000"/>
    <numFmt numFmtId="188" formatCode="###0.0000"/>
  </numFmts>
  <fonts count="11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b/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微软雅黑"/>
      <family val="2"/>
      <charset val="134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微软雅黑"/>
      <family val="2"/>
      <charset val="134"/>
    </font>
    <font>
      <b/>
      <sz val="14"/>
      <color rgb="FFFF0000"/>
      <name val="宋体"/>
      <family val="3"/>
      <charset val="134"/>
      <scheme val="minor"/>
    </font>
    <font>
      <b/>
      <sz val="10"/>
      <color theme="1"/>
      <name val="黑体"/>
      <family val="3"/>
      <charset val="134"/>
    </font>
    <font>
      <b/>
      <sz val="9"/>
      <color theme="1"/>
      <name val="黑体"/>
      <family val="3"/>
      <charset val="134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宋体"/>
      <family val="3"/>
      <charset val="134"/>
    </font>
    <font>
      <sz val="11"/>
      <name val="Arial"/>
      <family val="2"/>
    </font>
    <font>
      <sz val="12"/>
      <color theme="1"/>
      <name val="宋体"/>
      <family val="2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Times New Roman"/>
      <family val="1"/>
    </font>
    <font>
      <sz val="11"/>
      <color theme="1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微软雅黑"/>
      <family val="2"/>
      <charset val="134"/>
    </font>
    <font>
      <b/>
      <sz val="11"/>
      <color theme="1"/>
      <name val="宋体"/>
      <family val="3"/>
      <charset val="134"/>
    </font>
    <font>
      <vertAlign val="subscript"/>
      <sz val="18"/>
      <color theme="1"/>
      <name val="Calibri"/>
      <family val="2"/>
    </font>
    <font>
      <sz val="11"/>
      <color theme="1"/>
      <name val="等线"/>
      <family val="2"/>
      <charset val="134"/>
    </font>
    <font>
      <sz val="10.5"/>
      <color theme="1"/>
      <name val="Calibri"/>
      <family val="2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微软雅黑"/>
      <family val="2"/>
      <charset val="134"/>
    </font>
    <font>
      <sz val="10"/>
      <name val="Arial"/>
      <family val="2"/>
    </font>
    <font>
      <sz val="11"/>
      <color indexed="8"/>
      <name val="MingLiU"/>
      <family val="3"/>
      <charset val="136"/>
    </font>
    <font>
      <sz val="11"/>
      <color theme="1"/>
      <name val="MingLiU"/>
      <family val="3"/>
      <charset val="136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rgb="FFFF0000"/>
      <name val="MingLiU"/>
      <family val="3"/>
      <charset val="136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indexed="8"/>
      <name val="Times New Roman"/>
      <family val="1"/>
    </font>
    <font>
      <b/>
      <sz val="12"/>
      <color theme="1"/>
      <name val="宋体"/>
      <family val="3"/>
      <charset val="134"/>
    </font>
    <font>
      <b/>
      <sz val="9"/>
      <color indexed="8"/>
      <name val="Times New Roman"/>
      <family val="1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b/>
      <sz val="14"/>
      <color theme="1"/>
      <name val="宋体"/>
      <family val="3"/>
      <charset val="134"/>
    </font>
    <font>
      <sz val="11"/>
      <name val="MingLiU"/>
      <family val="3"/>
      <charset val="136"/>
    </font>
    <font>
      <b/>
      <sz val="14"/>
      <name val="宋体"/>
      <family val="3"/>
      <charset val="134"/>
      <scheme val="minor"/>
    </font>
    <font>
      <sz val="28"/>
      <name val="微软雅黑"/>
      <family val="2"/>
      <charset val="134"/>
    </font>
    <font>
      <sz val="28"/>
      <color theme="1"/>
      <name val="微软雅黑"/>
      <family val="2"/>
      <charset val="134"/>
    </font>
    <font>
      <b/>
      <sz val="20"/>
      <name val="微软雅黑"/>
      <family val="2"/>
      <charset val="134"/>
    </font>
    <font>
      <b/>
      <sz val="14"/>
      <name val="Times New Roman"/>
      <family val="1"/>
    </font>
    <font>
      <b/>
      <sz val="20"/>
      <color theme="1"/>
      <name val="Times New Roman"/>
      <family val="1"/>
    </font>
    <font>
      <b/>
      <sz val="16"/>
      <name val="Times New Roman"/>
      <family val="1"/>
    </font>
    <font>
      <b/>
      <sz val="16"/>
      <color theme="1"/>
      <name val="Times New Roman"/>
      <family val="1"/>
    </font>
    <font>
      <sz val="12"/>
      <name val="Times New Roman"/>
      <family val="1"/>
    </font>
    <font>
      <sz val="12"/>
      <name val="微软雅黑"/>
      <family val="2"/>
      <charset val="134"/>
    </font>
    <font>
      <sz val="11"/>
      <name val="微软雅黑"/>
      <family val="2"/>
      <charset val="134"/>
    </font>
    <font>
      <sz val="12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</font>
    <font>
      <sz val="11"/>
      <color rgb="FF000000"/>
      <name val="Times New Roman"/>
      <family val="1"/>
    </font>
    <font>
      <sz val="16"/>
      <name val="Times New Roman"/>
      <family val="1"/>
    </font>
    <font>
      <sz val="10.5"/>
      <name val="Calibri"/>
      <family val="2"/>
    </font>
    <font>
      <vertAlign val="subscript"/>
      <sz val="10.5"/>
      <name val="Calibri"/>
      <family val="2"/>
    </font>
    <font>
      <sz val="10.5"/>
      <name val="宋体"/>
      <family val="3"/>
      <charset val="134"/>
    </font>
    <font>
      <sz val="16"/>
      <color rgb="FFFF0000"/>
      <name val="Times New Roman"/>
      <family val="1"/>
    </font>
    <font>
      <b/>
      <sz val="12"/>
      <color rgb="FFFF0000"/>
      <name val="宋体"/>
      <family val="2"/>
      <charset val="134"/>
      <scheme val="minor"/>
    </font>
    <font>
      <b/>
      <sz val="12"/>
      <color theme="1"/>
      <name val="宋体"/>
      <family val="2"/>
      <charset val="134"/>
      <scheme val="minor"/>
    </font>
    <font>
      <sz val="10"/>
      <color rgb="FFFF0000"/>
      <name val="Arial"/>
      <family val="2"/>
    </font>
    <font>
      <sz val="16"/>
      <color theme="1"/>
      <name val="Times New Roman"/>
      <family val="1"/>
    </font>
    <font>
      <sz val="11"/>
      <color theme="1"/>
      <name val="华文琥珀"/>
      <family val="3"/>
      <charset val="134"/>
    </font>
    <font>
      <b/>
      <sz val="16"/>
      <name val="宋体"/>
      <family val="3"/>
      <charset val="134"/>
      <scheme val="minor"/>
    </font>
    <font>
      <sz val="16"/>
      <name val="宋体"/>
      <family val="2"/>
      <charset val="134"/>
      <scheme val="minor"/>
    </font>
    <font>
      <sz val="16"/>
      <name val="宋体"/>
      <family val="3"/>
      <charset val="134"/>
      <scheme val="minor"/>
    </font>
    <font>
      <sz val="9"/>
      <color rgb="FF000000"/>
      <name val="Times New Roman"/>
      <family val="1"/>
    </font>
    <font>
      <sz val="16"/>
      <color rgb="FFFF0000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name val="宋体"/>
      <family val="2"/>
      <scheme val="minor"/>
    </font>
    <font>
      <sz val="11"/>
      <color rgb="FFFF0000"/>
      <name val="宋体"/>
      <family val="2"/>
      <scheme val="minor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b/>
      <sz val="18"/>
      <name val="微软雅黑"/>
      <family val="2"/>
      <charset val="134"/>
    </font>
    <font>
      <sz val="9"/>
      <color indexed="8"/>
      <name val="MingLiU"/>
      <family val="1"/>
      <charset val="136"/>
    </font>
    <font>
      <sz val="9"/>
      <color rgb="FFFF0000"/>
      <name val="MingLiU"/>
      <family val="1"/>
      <charset val="136"/>
    </font>
    <font>
      <u/>
      <sz val="11"/>
      <color theme="1"/>
      <name val="宋体"/>
      <family val="2"/>
      <charset val="134"/>
      <scheme val="minor"/>
    </font>
    <font>
      <b/>
      <sz val="12"/>
      <name val="微软雅黑"/>
      <family val="2"/>
      <charset val="134"/>
    </font>
    <font>
      <b/>
      <sz val="14"/>
      <color rgb="FFFF0000"/>
      <name val="微软雅黑"/>
      <family val="2"/>
      <charset val="134"/>
    </font>
    <font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9"/>
      <color indexed="8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宋体"/>
      <family val="3"/>
      <charset val="134"/>
      <scheme val="minor"/>
    </font>
    <font>
      <sz val="11"/>
      <color rgb="FFFF0000"/>
      <name val="Arial"/>
      <family val="2"/>
    </font>
    <font>
      <sz val="9"/>
      <color indexed="60"/>
      <name val="MingLiU"/>
      <family val="3"/>
      <charset val="136"/>
    </font>
    <font>
      <sz val="11"/>
      <name val="等线"/>
      <family val="2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1"/>
      </left>
      <right style="thin">
        <color indexed="61"/>
      </right>
      <top style="thin">
        <color indexed="64"/>
      </top>
      <bottom/>
      <diagonal/>
    </border>
  </borders>
  <cellStyleXfs count="14">
    <xf numFmtId="0" fontId="0" fillId="0" borderId="0">
      <alignment vertical="center"/>
    </xf>
    <xf numFmtId="0" fontId="9" fillId="0" borderId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</cellStyleXfs>
  <cellXfs count="40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8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9" fillId="0" borderId="0" xfId="1">
      <alignment vertical="center"/>
    </xf>
    <xf numFmtId="0" fontId="3" fillId="0" borderId="0" xfId="1" applyFont="1">
      <alignment vertical="center"/>
    </xf>
    <xf numFmtId="0" fontId="12" fillId="0" borderId="0" xfId="1" applyFont="1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2" fillId="0" borderId="0" xfId="1" applyFont="1">
      <alignment vertical="center"/>
    </xf>
    <xf numFmtId="0" fontId="5" fillId="0" borderId="0" xfId="0" applyFont="1">
      <alignment vertical="center"/>
    </xf>
    <xf numFmtId="0" fontId="13" fillId="0" borderId="0" xfId="0" applyFont="1">
      <alignment vertical="center"/>
    </xf>
    <xf numFmtId="177" fontId="11" fillId="0" borderId="0" xfId="0" applyNumberFormat="1" applyFont="1">
      <alignment vertical="center"/>
    </xf>
    <xf numFmtId="0" fontId="14" fillId="0" borderId="0" xfId="0" applyFont="1">
      <alignment vertical="center"/>
    </xf>
    <xf numFmtId="178" fontId="0" fillId="0" borderId="0" xfId="0" applyNumberFormat="1">
      <alignment vertical="center"/>
    </xf>
    <xf numFmtId="176" fontId="13" fillId="0" borderId="0" xfId="0" applyNumberFormat="1" applyFont="1">
      <alignment vertical="center"/>
    </xf>
    <xf numFmtId="0" fontId="21" fillId="0" borderId="0" xfId="0" applyFont="1">
      <alignment vertical="center"/>
    </xf>
    <xf numFmtId="177" fontId="22" fillId="0" borderId="0" xfId="0" applyNumberFormat="1" applyFont="1">
      <alignment vertical="center"/>
    </xf>
    <xf numFmtId="0" fontId="17" fillId="0" borderId="0" xfId="0" applyFont="1" applyAlignment="1">
      <alignment horizontal="center" vertical="center"/>
    </xf>
    <xf numFmtId="178" fontId="18" fillId="0" borderId="0" xfId="0" applyNumberFormat="1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178" fontId="24" fillId="0" borderId="0" xfId="0" applyNumberFormat="1" applyFont="1">
      <alignment vertical="center"/>
    </xf>
    <xf numFmtId="0" fontId="0" fillId="0" borderId="1" xfId="0" applyBorder="1">
      <alignment vertical="center"/>
    </xf>
    <xf numFmtId="177" fontId="0" fillId="0" borderId="1" xfId="0" applyNumberFormat="1" applyBorder="1">
      <alignment vertical="center"/>
    </xf>
    <xf numFmtId="176" fontId="0" fillId="0" borderId="0" xfId="0" applyNumberForma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7" fontId="4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78" fontId="30" fillId="0" borderId="0" xfId="0" applyNumberFormat="1" applyFont="1">
      <alignment vertical="center"/>
    </xf>
    <xf numFmtId="0" fontId="31" fillId="0" borderId="0" xfId="0" applyFont="1" applyAlignment="1">
      <alignment horizontal="center" vertical="center"/>
    </xf>
    <xf numFmtId="177" fontId="31" fillId="0" borderId="0" xfId="0" applyNumberFormat="1" applyFont="1">
      <alignment vertical="center"/>
    </xf>
    <xf numFmtId="0" fontId="32" fillId="0" borderId="0" xfId="0" applyFont="1">
      <alignment vertical="center"/>
    </xf>
    <xf numFmtId="0" fontId="3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177" fontId="31" fillId="0" borderId="0" xfId="0" applyNumberFormat="1" applyFont="1" applyAlignment="1">
      <alignment horizontal="center" vertical="center" wrapText="1"/>
    </xf>
    <xf numFmtId="179" fontId="31" fillId="0" borderId="0" xfId="0" applyNumberFormat="1" applyFont="1" applyAlignment="1">
      <alignment horizontal="center" vertical="center" wrapText="1"/>
    </xf>
    <xf numFmtId="177" fontId="22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9" fontId="22" fillId="0" borderId="0" xfId="0" applyNumberFormat="1" applyFont="1" applyAlignment="1">
      <alignment horizontal="center" vertical="center" wrapText="1"/>
    </xf>
    <xf numFmtId="179" fontId="0" fillId="0" borderId="0" xfId="0" applyNumberFormat="1">
      <alignment vertical="center"/>
    </xf>
    <xf numFmtId="0" fontId="3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8" fillId="0" borderId="0" xfId="0" applyFont="1">
      <alignment vertical="center"/>
    </xf>
    <xf numFmtId="0" fontId="34" fillId="0" borderId="0" xfId="0" applyFont="1" applyAlignment="1">
      <alignment vertical="top"/>
    </xf>
    <xf numFmtId="0" fontId="35" fillId="0" borderId="0" xfId="0" applyFont="1">
      <alignment vertical="center"/>
    </xf>
    <xf numFmtId="180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7" fontId="31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36" fillId="0" borderId="0" xfId="0" applyFont="1">
      <alignment vertical="center"/>
    </xf>
    <xf numFmtId="181" fontId="0" fillId="0" borderId="0" xfId="0" applyNumberFormat="1" applyAlignment="1">
      <alignment horizontal="center" vertical="center"/>
    </xf>
    <xf numFmtId="182" fontId="0" fillId="0" borderId="0" xfId="0" applyNumberFormat="1" applyAlignment="1">
      <alignment horizontal="center" vertical="center"/>
    </xf>
    <xf numFmtId="183" fontId="0" fillId="0" borderId="0" xfId="0" applyNumberFormat="1">
      <alignment vertical="center"/>
    </xf>
    <xf numFmtId="0" fontId="37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181" fontId="37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81" fontId="3" fillId="0" borderId="0" xfId="1" applyNumberFormat="1" applyFont="1" applyAlignment="1">
      <alignment horizontal="center" vertical="center"/>
    </xf>
    <xf numFmtId="181" fontId="41" fillId="0" borderId="0" xfId="3" applyNumberFormat="1" applyFont="1" applyAlignment="1">
      <alignment horizontal="center" wrapText="1"/>
    </xf>
    <xf numFmtId="176" fontId="42" fillId="0" borderId="0" xfId="3" applyNumberFormat="1" applyFont="1" applyAlignment="1">
      <alignment horizontal="center" vertical="center" wrapText="1"/>
    </xf>
    <xf numFmtId="181" fontId="41" fillId="0" borderId="0" xfId="3" applyNumberFormat="1" applyFont="1" applyAlignment="1">
      <alignment horizontal="center" vertical="top"/>
    </xf>
    <xf numFmtId="0" fontId="43" fillId="0" borderId="0" xfId="0" applyFont="1" applyAlignment="1">
      <alignment horizontal="center" vertical="center" wrapText="1"/>
    </xf>
    <xf numFmtId="176" fontId="45" fillId="0" borderId="0" xfId="3" applyNumberFormat="1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182" fontId="47" fillId="0" borderId="0" xfId="3" applyNumberFormat="1" applyFont="1" applyAlignment="1">
      <alignment horizontal="center" vertical="center" wrapText="1"/>
    </xf>
    <xf numFmtId="181" fontId="46" fillId="0" borderId="0" xfId="1" applyNumberFormat="1" applyFont="1" applyAlignment="1">
      <alignment horizontal="center" vertical="center"/>
    </xf>
    <xf numFmtId="176" fontId="48" fillId="0" borderId="0" xfId="1" applyNumberFormat="1" applyFont="1" applyAlignment="1">
      <alignment horizontal="center" vertical="center"/>
    </xf>
    <xf numFmtId="181" fontId="3" fillId="0" borderId="0" xfId="1" applyNumberFormat="1" applyFont="1">
      <alignment vertical="center"/>
    </xf>
    <xf numFmtId="181" fontId="0" fillId="0" borderId="0" xfId="1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1" fillId="0" borderId="0" xfId="0" applyFont="1" applyAlignment="1">
      <alignment horizontal="center" vertical="center"/>
    </xf>
    <xf numFmtId="177" fontId="49" fillId="0" borderId="0" xfId="0" applyNumberFormat="1" applyFont="1" applyAlignment="1">
      <alignment horizontal="center" vertical="center"/>
    </xf>
    <xf numFmtId="177" fontId="50" fillId="0" borderId="0" xfId="4" applyNumberFormat="1" applyFont="1" applyAlignment="1">
      <alignment horizontal="center" wrapText="1"/>
    </xf>
    <xf numFmtId="0" fontId="51" fillId="0" borderId="0" xfId="0" applyFont="1" applyAlignment="1">
      <alignment horizontal="left" vertical="center"/>
    </xf>
    <xf numFmtId="177" fontId="3" fillId="0" borderId="0" xfId="0" applyNumberFormat="1" applyFont="1">
      <alignment vertical="center"/>
    </xf>
    <xf numFmtId="177" fontId="52" fillId="0" borderId="0" xfId="4" applyNumberFormat="1" applyFont="1" applyAlignment="1">
      <alignment horizontal="center" wrapText="1"/>
    </xf>
    <xf numFmtId="177" fontId="38" fillId="0" borderId="0" xfId="0" applyNumberFormat="1" applyFont="1">
      <alignment vertical="center"/>
    </xf>
    <xf numFmtId="0" fontId="37" fillId="0" borderId="0" xfId="0" applyFont="1">
      <alignment vertical="center"/>
    </xf>
    <xf numFmtId="0" fontId="29" fillId="0" borderId="0" xfId="0" applyFont="1">
      <alignment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176" fontId="53" fillId="0" borderId="0" xfId="0" applyNumberFormat="1" applyFont="1" applyAlignment="1">
      <alignment horizontal="center" vertical="center" wrapText="1"/>
    </xf>
    <xf numFmtId="176" fontId="54" fillId="0" borderId="0" xfId="0" applyNumberFormat="1" applyFont="1" applyAlignment="1">
      <alignment horizontal="center" vertical="center" wrapText="1"/>
    </xf>
    <xf numFmtId="184" fontId="0" fillId="0" borderId="0" xfId="0" applyNumberForma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84" fontId="2" fillId="0" borderId="0" xfId="0" applyNumberFormat="1" applyFont="1" applyAlignment="1">
      <alignment horizontal="center" vertical="center"/>
    </xf>
    <xf numFmtId="184" fontId="28" fillId="0" borderId="0" xfId="0" applyNumberFormat="1" applyFont="1" applyAlignment="1">
      <alignment horizontal="center" vertical="center"/>
    </xf>
    <xf numFmtId="184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185" fontId="4" fillId="0" borderId="0" xfId="0" applyNumberFormat="1" applyFont="1" applyAlignment="1">
      <alignment horizontal="center" vertical="center"/>
    </xf>
    <xf numFmtId="176" fontId="56" fillId="0" borderId="0" xfId="3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7" fillId="0" borderId="0" xfId="0" applyFont="1">
      <alignment vertical="center"/>
    </xf>
    <xf numFmtId="0" fontId="58" fillId="0" borderId="0" xfId="0" applyFont="1" applyAlignment="1">
      <alignment horizontal="center" vertical="center"/>
    </xf>
    <xf numFmtId="0" fontId="5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86" fontId="60" fillId="0" borderId="0" xfId="0" applyNumberFormat="1" applyFont="1">
      <alignment vertical="center"/>
    </xf>
    <xf numFmtId="49" fontId="37" fillId="0" borderId="0" xfId="0" applyNumberFormat="1" applyFont="1">
      <alignment vertical="center"/>
    </xf>
    <xf numFmtId="0" fontId="61" fillId="0" borderId="0" xfId="0" applyFont="1">
      <alignment vertical="center"/>
    </xf>
    <xf numFmtId="0" fontId="62" fillId="0" borderId="0" xfId="0" applyFont="1">
      <alignment vertical="center"/>
    </xf>
    <xf numFmtId="186" fontId="63" fillId="0" borderId="0" xfId="0" applyNumberFormat="1" applyFont="1">
      <alignment vertical="center"/>
    </xf>
    <xf numFmtId="186" fontId="64" fillId="0" borderId="0" xfId="0" applyNumberFormat="1" applyFont="1" applyAlignment="1">
      <alignment horizontal="center" vertical="center"/>
    </xf>
    <xf numFmtId="49" fontId="43" fillId="0" borderId="0" xfId="0" applyNumberFormat="1" applyFont="1">
      <alignment vertical="center"/>
    </xf>
    <xf numFmtId="0" fontId="65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76" fontId="37" fillId="0" borderId="0" xfId="3" applyNumberFormat="1" applyFont="1" applyAlignment="1">
      <alignment horizontal="center" vertical="center" wrapText="1"/>
    </xf>
    <xf numFmtId="186" fontId="37" fillId="0" borderId="0" xfId="0" applyNumberFormat="1" applyFont="1" applyAlignment="1">
      <alignment horizontal="center" vertical="center"/>
    </xf>
    <xf numFmtId="186" fontId="25" fillId="0" borderId="0" xfId="0" applyNumberFormat="1" applyFont="1" applyAlignment="1">
      <alignment horizontal="center" vertical="center"/>
    </xf>
    <xf numFmtId="186" fontId="65" fillId="0" borderId="0" xfId="0" applyNumberFormat="1" applyFont="1">
      <alignment vertical="center"/>
    </xf>
    <xf numFmtId="186" fontId="25" fillId="0" borderId="5" xfId="0" applyNumberFormat="1" applyFont="1" applyBorder="1" applyAlignment="1">
      <alignment horizontal="center" vertical="center"/>
    </xf>
    <xf numFmtId="186" fontId="25" fillId="0" borderId="6" xfId="0" applyNumberFormat="1" applyFont="1" applyBorder="1" applyAlignment="1">
      <alignment horizontal="center" vertical="center"/>
    </xf>
    <xf numFmtId="186" fontId="25" fillId="0" borderId="7" xfId="0" applyNumberFormat="1" applyFont="1" applyBorder="1" applyAlignment="1">
      <alignment horizontal="center" vertical="center"/>
    </xf>
    <xf numFmtId="185" fontId="37" fillId="0" borderId="6" xfId="0" applyNumberFormat="1" applyFont="1" applyBorder="1" applyAlignment="1">
      <alignment horizontal="center" vertical="center"/>
    </xf>
    <xf numFmtId="185" fontId="68" fillId="0" borderId="0" xfId="0" applyNumberFormat="1" applyFont="1">
      <alignment vertical="center"/>
    </xf>
    <xf numFmtId="185" fontId="37" fillId="0" borderId="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86" fontId="25" fillId="0" borderId="0" xfId="0" applyNumberFormat="1" applyFont="1">
      <alignment vertical="center"/>
    </xf>
    <xf numFmtId="186" fontId="69" fillId="0" borderId="0" xfId="0" applyNumberFormat="1" applyFont="1">
      <alignment vertical="center"/>
    </xf>
    <xf numFmtId="179" fontId="37" fillId="0" borderId="0" xfId="0" applyNumberFormat="1" applyFont="1" applyAlignment="1">
      <alignment horizontal="center" vertical="center"/>
    </xf>
    <xf numFmtId="179" fontId="25" fillId="0" borderId="0" xfId="2" applyNumberFormat="1" applyFont="1" applyFill="1" applyBorder="1" applyAlignment="1">
      <alignment horizontal="center" vertical="center"/>
    </xf>
    <xf numFmtId="179" fontId="25" fillId="0" borderId="0" xfId="0" applyNumberFormat="1" applyFont="1" applyAlignment="1">
      <alignment horizontal="center" vertical="center"/>
    </xf>
    <xf numFmtId="185" fontId="37" fillId="0" borderId="0" xfId="0" applyNumberFormat="1" applyFont="1">
      <alignment vertical="center"/>
    </xf>
    <xf numFmtId="185" fontId="69" fillId="0" borderId="0" xfId="0" applyNumberFormat="1" applyFont="1">
      <alignment vertical="center"/>
    </xf>
    <xf numFmtId="185" fontId="25" fillId="0" borderId="0" xfId="0" applyNumberFormat="1" applyFont="1" applyAlignment="1">
      <alignment horizontal="center" vertical="center"/>
    </xf>
    <xf numFmtId="185" fontId="43" fillId="0" borderId="0" xfId="1" applyNumberFormat="1" applyFont="1" applyAlignment="1">
      <alignment horizontal="center" vertical="center"/>
    </xf>
    <xf numFmtId="185" fontId="65" fillId="0" borderId="0" xfId="1" applyNumberFormat="1" applyFont="1" applyAlignment="1">
      <alignment horizontal="center" vertical="center"/>
    </xf>
    <xf numFmtId="185" fontId="70" fillId="0" borderId="0" xfId="0" applyNumberFormat="1" applyFont="1" applyAlignment="1">
      <alignment horizontal="center" vertical="center"/>
    </xf>
    <xf numFmtId="185" fontId="48" fillId="0" borderId="0" xfId="1" applyNumberFormat="1" applyFont="1" applyAlignment="1">
      <alignment horizontal="center" vertical="center"/>
    </xf>
    <xf numFmtId="185" fontId="25" fillId="0" borderId="0" xfId="0" applyNumberFormat="1" applyFont="1">
      <alignment vertical="center"/>
    </xf>
    <xf numFmtId="176" fontId="43" fillId="0" borderId="0" xfId="1" applyNumberFormat="1" applyFont="1" applyAlignment="1">
      <alignment horizontal="center" vertical="center"/>
    </xf>
    <xf numFmtId="176" fontId="37" fillId="0" borderId="0" xfId="0" applyNumberFormat="1" applyFont="1">
      <alignment vertical="center"/>
    </xf>
    <xf numFmtId="181" fontId="37" fillId="0" borderId="0" xfId="0" applyNumberFormat="1" applyFont="1">
      <alignment vertical="center"/>
    </xf>
    <xf numFmtId="185" fontId="37" fillId="0" borderId="0" xfId="0" applyNumberFormat="1" applyFont="1" applyAlignment="1">
      <alignment horizontal="left" vertical="center"/>
    </xf>
    <xf numFmtId="184" fontId="25" fillId="0" borderId="0" xfId="0" applyNumberFormat="1" applyFont="1" applyAlignment="1">
      <alignment horizontal="center" vertical="center"/>
    </xf>
    <xf numFmtId="178" fontId="37" fillId="0" borderId="0" xfId="3" applyNumberFormat="1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185" fontId="37" fillId="0" borderId="0" xfId="0" applyNumberFormat="1" applyFont="1" applyAlignment="1">
      <alignment horizontal="left" vertical="top"/>
    </xf>
    <xf numFmtId="49" fontId="25" fillId="0" borderId="0" xfId="0" applyNumberFormat="1" applyFont="1" applyAlignment="1">
      <alignment horizontal="center" vertical="center"/>
    </xf>
    <xf numFmtId="186" fontId="37" fillId="0" borderId="0" xfId="0" applyNumberFormat="1" applyFont="1">
      <alignment vertical="center"/>
    </xf>
    <xf numFmtId="0" fontId="25" fillId="0" borderId="0" xfId="0" applyFont="1">
      <alignment vertical="center"/>
    </xf>
    <xf numFmtId="176" fontId="37" fillId="0" borderId="0" xfId="0" applyNumberFormat="1" applyFont="1" applyAlignment="1">
      <alignment horizontal="center" vertical="center"/>
    </xf>
    <xf numFmtId="187" fontId="71" fillId="0" borderId="8" xfId="5" applyNumberFormat="1" applyFont="1" applyBorder="1" applyAlignment="1">
      <alignment horizontal="left" vertical="top"/>
    </xf>
    <xf numFmtId="49" fontId="0" fillId="0" borderId="0" xfId="0" applyNumberFormat="1">
      <alignment vertical="center"/>
    </xf>
    <xf numFmtId="0" fontId="67" fillId="0" borderId="0" xfId="0" applyFont="1">
      <alignment vertical="center"/>
    </xf>
    <xf numFmtId="0" fontId="39" fillId="0" borderId="0" xfId="0" applyFont="1">
      <alignment vertical="center"/>
    </xf>
    <xf numFmtId="186" fontId="20" fillId="0" borderId="0" xfId="0" applyNumberFormat="1" applyFont="1" applyAlignment="1"/>
    <xf numFmtId="186" fontId="2" fillId="0" borderId="0" xfId="0" applyNumberFormat="1" applyFont="1">
      <alignment vertical="center"/>
    </xf>
    <xf numFmtId="0" fontId="5" fillId="0" borderId="0" xfId="0" applyFont="1" applyAlignment="1">
      <alignment horizontal="left" vertical="center"/>
    </xf>
    <xf numFmtId="0" fontId="48" fillId="0" borderId="0" xfId="0" applyFont="1">
      <alignment vertical="center"/>
    </xf>
    <xf numFmtId="179" fontId="72" fillId="0" borderId="0" xfId="0" applyNumberFormat="1" applyFont="1" applyAlignment="1">
      <alignment horizontal="center" vertical="center" wrapText="1"/>
    </xf>
    <xf numFmtId="179" fontId="73" fillId="0" borderId="0" xfId="0" applyNumberFormat="1" applyFont="1">
      <alignment vertical="center"/>
    </xf>
    <xf numFmtId="0" fontId="74" fillId="0" borderId="0" xfId="0" applyFont="1">
      <alignment vertical="center"/>
    </xf>
    <xf numFmtId="180" fontId="3" fillId="0" borderId="0" xfId="0" applyNumberFormat="1" applyFont="1">
      <alignment vertical="center"/>
    </xf>
    <xf numFmtId="179" fontId="64" fillId="0" borderId="0" xfId="0" applyNumberFormat="1" applyFont="1">
      <alignment vertical="center"/>
    </xf>
    <xf numFmtId="179" fontId="77" fillId="0" borderId="0" xfId="0" applyNumberFormat="1" applyFont="1">
      <alignment vertical="center"/>
    </xf>
    <xf numFmtId="184" fontId="73" fillId="0" borderId="0" xfId="0" applyNumberFormat="1" applyFont="1" applyAlignment="1"/>
    <xf numFmtId="179" fontId="72" fillId="0" borderId="0" xfId="0" applyNumberFormat="1" applyFont="1">
      <alignment vertical="center"/>
    </xf>
    <xf numFmtId="179" fontId="37" fillId="0" borderId="0" xfId="0" applyNumberFormat="1" applyFont="1">
      <alignment vertical="center"/>
    </xf>
    <xf numFmtId="0" fontId="78" fillId="0" borderId="0" xfId="0" applyFont="1" applyAlignment="1">
      <alignment horizontal="left" vertical="center"/>
    </xf>
    <xf numFmtId="0" fontId="79" fillId="0" borderId="0" xfId="0" applyFont="1" applyAlignment="1">
      <alignment horizontal="center" vertical="center"/>
    </xf>
    <xf numFmtId="178" fontId="79" fillId="0" borderId="0" xfId="0" applyNumberFormat="1" applyFont="1">
      <alignment vertical="center"/>
    </xf>
    <xf numFmtId="0" fontId="79" fillId="0" borderId="0" xfId="0" applyFont="1">
      <alignment vertical="center"/>
    </xf>
    <xf numFmtId="0" fontId="78" fillId="0" borderId="0" xfId="0" applyFont="1">
      <alignment vertical="center"/>
    </xf>
    <xf numFmtId="0" fontId="18" fillId="0" borderId="0" xfId="0" applyFont="1" applyAlignment="1">
      <alignment horizontal="center" vertical="center" wrapText="1"/>
    </xf>
    <xf numFmtId="0" fontId="40" fillId="0" borderId="0" xfId="6"/>
    <xf numFmtId="0" fontId="80" fillId="0" borderId="0" xfId="6" applyFont="1"/>
    <xf numFmtId="177" fontId="18" fillId="0" borderId="0" xfId="0" applyNumberFormat="1" applyFont="1" applyAlignment="1">
      <alignment horizontal="center" vertical="center" wrapText="1"/>
    </xf>
    <xf numFmtId="179" fontId="18" fillId="0" borderId="0" xfId="0" applyNumberFormat="1" applyFont="1" applyAlignment="1">
      <alignment horizontal="center" vertical="center" wrapText="1"/>
    </xf>
    <xf numFmtId="49" fontId="49" fillId="0" borderId="0" xfId="0" applyNumberFormat="1" applyFont="1" applyAlignment="1">
      <alignment horizontal="center" vertical="center"/>
    </xf>
    <xf numFmtId="177" fontId="73" fillId="0" borderId="0" xfId="0" applyNumberFormat="1" applyFont="1">
      <alignment vertical="center"/>
    </xf>
    <xf numFmtId="179" fontId="81" fillId="0" borderId="0" xfId="0" applyNumberFormat="1" applyFont="1">
      <alignment vertical="center"/>
    </xf>
    <xf numFmtId="0" fontId="81" fillId="0" borderId="0" xfId="0" applyFont="1">
      <alignment vertical="center"/>
    </xf>
    <xf numFmtId="179" fontId="82" fillId="0" borderId="0" xfId="0" applyNumberFormat="1" applyFont="1">
      <alignment vertical="center"/>
    </xf>
    <xf numFmtId="177" fontId="77" fillId="0" borderId="0" xfId="0" applyNumberFormat="1" applyFont="1">
      <alignment vertical="center"/>
    </xf>
    <xf numFmtId="0" fontId="40" fillId="0" borderId="0" xfId="7"/>
    <xf numFmtId="49" fontId="83" fillId="0" borderId="0" xfId="0" applyNumberFormat="1" applyFont="1">
      <alignment vertical="center"/>
    </xf>
    <xf numFmtId="0" fontId="84" fillId="0" borderId="0" xfId="0" applyFont="1" applyAlignment="1">
      <alignment horizontal="center" vertical="center"/>
    </xf>
    <xf numFmtId="0" fontId="85" fillId="0" borderId="0" xfId="0" applyFont="1" applyAlignment="1">
      <alignment horizontal="center" vertical="center"/>
    </xf>
    <xf numFmtId="177" fontId="37" fillId="0" borderId="0" xfId="0" applyNumberFormat="1" applyFont="1">
      <alignment vertical="center"/>
    </xf>
    <xf numFmtId="177" fontId="86" fillId="0" borderId="0" xfId="8" applyNumberFormat="1" applyFont="1" applyAlignment="1">
      <alignment horizontal="right" vertical="top"/>
    </xf>
    <xf numFmtId="176" fontId="72" fillId="0" borderId="0" xfId="0" applyNumberFormat="1" applyFont="1">
      <alignment vertical="center"/>
    </xf>
    <xf numFmtId="0" fontId="0" fillId="0" borderId="0" xfId="0" applyAlignment="1">
      <alignment horizontal="left" vertical="center" wrapText="1"/>
    </xf>
    <xf numFmtId="179" fontId="2" fillId="0" borderId="0" xfId="0" applyNumberFormat="1" applyFont="1">
      <alignment vertical="center"/>
    </xf>
    <xf numFmtId="0" fontId="5" fillId="0" borderId="0" xfId="0" applyFont="1" applyAlignment="1">
      <alignment horizontal="left" vertical="center" wrapText="1"/>
    </xf>
    <xf numFmtId="179" fontId="87" fillId="0" borderId="0" xfId="0" applyNumberFormat="1" applyFont="1">
      <alignment vertical="center"/>
    </xf>
    <xf numFmtId="179" fontId="88" fillId="0" borderId="0" xfId="0" applyNumberFormat="1" applyFont="1">
      <alignment vertical="center"/>
    </xf>
    <xf numFmtId="49" fontId="24" fillId="0" borderId="0" xfId="0" applyNumberFormat="1" applyFont="1" applyAlignment="1">
      <alignment horizontal="left" vertical="center" wrapText="1"/>
    </xf>
    <xf numFmtId="179" fontId="89" fillId="0" borderId="0" xfId="0" applyNumberFormat="1" applyFont="1" applyAlignment="1">
      <alignment horizontal="center" vertical="center"/>
    </xf>
    <xf numFmtId="179" fontId="90" fillId="0" borderId="0" xfId="0" applyNumberFormat="1" applyFont="1" applyAlignment="1">
      <alignment horizontal="center" vertical="center"/>
    </xf>
    <xf numFmtId="0" fontId="40" fillId="0" borderId="0" xfId="9"/>
    <xf numFmtId="0" fontId="88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>
      <alignment vertical="center"/>
    </xf>
    <xf numFmtId="179" fontId="0" fillId="0" borderId="1" xfId="0" applyNumberFormat="1" applyBorder="1" applyAlignment="1"/>
    <xf numFmtId="179" fontId="0" fillId="0" borderId="1" xfId="0" applyNumberFormat="1" applyBorder="1">
      <alignment vertical="center"/>
    </xf>
    <xf numFmtId="0" fontId="40" fillId="0" borderId="0" xfId="10"/>
    <xf numFmtId="0" fontId="88" fillId="0" borderId="0" xfId="0" applyFont="1" applyAlignment="1">
      <alignment horizontal="center" vertical="center" wrapText="1"/>
    </xf>
    <xf numFmtId="179" fontId="28" fillId="0" borderId="0" xfId="0" applyNumberFormat="1" applyFont="1">
      <alignment vertical="center"/>
    </xf>
    <xf numFmtId="0" fontId="88" fillId="0" borderId="2" xfId="0" applyFont="1" applyBorder="1" applyAlignment="1">
      <alignment horizontal="center" vertical="center" wrapText="1"/>
    </xf>
    <xf numFmtId="179" fontId="0" fillId="0" borderId="2" xfId="0" applyNumberFormat="1" applyBorder="1">
      <alignment vertical="center"/>
    </xf>
    <xf numFmtId="179" fontId="2" fillId="0" borderId="2" xfId="0" applyNumberFormat="1" applyFont="1" applyBorder="1">
      <alignment vertical="center"/>
    </xf>
    <xf numFmtId="179" fontId="0" fillId="0" borderId="0" xfId="0" applyNumberFormat="1" applyAlignment="1"/>
    <xf numFmtId="179" fontId="0" fillId="0" borderId="2" xfId="0" applyNumberFormat="1" applyBorder="1" applyAlignme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9" fontId="28" fillId="0" borderId="2" xfId="0" applyNumberFormat="1" applyFont="1" applyBorder="1">
      <alignment vertical="center"/>
    </xf>
    <xf numFmtId="179" fontId="28" fillId="0" borderId="1" xfId="0" applyNumberFormat="1" applyFont="1" applyBorder="1">
      <alignment vertical="center"/>
    </xf>
    <xf numFmtId="0" fontId="0" fillId="0" borderId="9" xfId="0" applyBorder="1">
      <alignment vertical="center"/>
    </xf>
    <xf numFmtId="179" fontId="0" fillId="0" borderId="9" xfId="0" applyNumberFormat="1" applyBorder="1">
      <alignment vertical="center"/>
    </xf>
    <xf numFmtId="179" fontId="28" fillId="0" borderId="1" xfId="0" applyNumberFormat="1" applyFont="1" applyBorder="1" applyAlignment="1"/>
    <xf numFmtId="0" fontId="40" fillId="0" borderId="1" xfId="9" applyBorder="1"/>
    <xf numFmtId="0" fontId="40" fillId="0" borderId="2" xfId="9" applyBorder="1"/>
    <xf numFmtId="179" fontId="5" fillId="0" borderId="0" xfId="0" applyNumberFormat="1" applyFont="1">
      <alignment vertical="center"/>
    </xf>
    <xf numFmtId="49" fontId="6" fillId="0" borderId="0" xfId="0" applyNumberFormat="1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0" fontId="88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177" fontId="0" fillId="0" borderId="0" xfId="0" applyNumberFormat="1" applyAlignment="1"/>
    <xf numFmtId="49" fontId="6" fillId="0" borderId="0" xfId="0" applyNumberFormat="1" applyFont="1" applyAlignment="1"/>
    <xf numFmtId="177" fontId="6" fillId="0" borderId="0" xfId="0" applyNumberFormat="1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1" fillId="0" borderId="0" xfId="0" applyFont="1" applyAlignment="1"/>
    <xf numFmtId="0" fontId="91" fillId="0" borderId="0" xfId="0" applyFont="1" applyAlignment="1">
      <alignment horizontal="center"/>
    </xf>
    <xf numFmtId="0" fontId="92" fillId="0" borderId="0" xfId="0" applyFont="1" applyAlignment="1">
      <alignment horizontal="center"/>
    </xf>
    <xf numFmtId="0" fontId="8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/>
    <xf numFmtId="177" fontId="91" fillId="0" borderId="0" xfId="0" applyNumberFormat="1" applyFont="1" applyAlignment="1"/>
    <xf numFmtId="177" fontId="92" fillId="0" borderId="0" xfId="0" applyNumberFormat="1" applyFont="1" applyAlignment="1"/>
    <xf numFmtId="49" fontId="28" fillId="0" borderId="0" xfId="0" applyNumberFormat="1" applyFont="1">
      <alignment vertical="center"/>
    </xf>
    <xf numFmtId="49" fontId="24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49" fontId="89" fillId="0" borderId="0" xfId="0" applyNumberFormat="1" applyFont="1" applyAlignment="1">
      <alignment horizontal="center" vertical="center"/>
    </xf>
    <xf numFmtId="49" fontId="0" fillId="0" borderId="1" xfId="0" applyNumberFormat="1" applyBorder="1">
      <alignment vertical="center"/>
    </xf>
    <xf numFmtId="179" fontId="9" fillId="0" borderId="1" xfId="0" applyNumberFormat="1" applyFont="1" applyBorder="1" applyAlignment="1">
      <alignment horizontal="center" vertical="center"/>
    </xf>
    <xf numFmtId="179" fontId="9" fillId="0" borderId="0" xfId="0" applyNumberFormat="1" applyFont="1" applyAlignment="1">
      <alignment horizontal="center" vertical="center"/>
    </xf>
    <xf numFmtId="49" fontId="0" fillId="0" borderId="2" xfId="0" applyNumberFormat="1" applyBorder="1">
      <alignment vertical="center"/>
    </xf>
    <xf numFmtId="179" fontId="9" fillId="0" borderId="2" xfId="0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179" fontId="12" fillId="0" borderId="0" xfId="0" applyNumberFormat="1" applyFon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49" fontId="93" fillId="0" borderId="0" xfId="0" applyNumberFormat="1" applyFont="1" applyAlignment="1">
      <alignment horizontal="center" vertical="center"/>
    </xf>
    <xf numFmtId="179" fontId="94" fillId="0" borderId="0" xfId="0" applyNumberFormat="1" applyFont="1" applyAlignment="1">
      <alignment horizontal="center" vertical="center" wrapText="1"/>
    </xf>
    <xf numFmtId="0" fontId="2" fillId="0" borderId="2" xfId="0" applyFont="1" applyBorder="1">
      <alignment vertical="center"/>
    </xf>
    <xf numFmtId="0" fontId="3" fillId="0" borderId="1" xfId="0" applyFont="1" applyBorder="1">
      <alignment vertical="center"/>
    </xf>
    <xf numFmtId="179" fontId="95" fillId="0" borderId="0" xfId="0" applyNumberFormat="1" applyFont="1" applyAlignment="1">
      <alignment horizontal="center"/>
    </xf>
    <xf numFmtId="0" fontId="24" fillId="0" borderId="0" xfId="0" applyFont="1" applyAlignment="1">
      <alignment horizontal="center" vertical="center"/>
    </xf>
    <xf numFmtId="179" fontId="2" fillId="0" borderId="0" xfId="0" applyNumberFormat="1" applyFont="1" applyAlignment="1">
      <alignment horizontal="center"/>
    </xf>
    <xf numFmtId="184" fontId="2" fillId="0" borderId="2" xfId="0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96" fillId="0" borderId="0" xfId="11" applyFont="1" applyAlignment="1">
      <alignment horizontal="left" vertical="top" wrapText="1"/>
    </xf>
    <xf numFmtId="179" fontId="91" fillId="0" borderId="0" xfId="0" applyNumberFormat="1" applyFont="1" applyAlignment="1">
      <alignment horizontal="center"/>
    </xf>
    <xf numFmtId="0" fontId="97" fillId="0" borderId="0" xfId="11" applyFont="1" applyAlignment="1">
      <alignment horizontal="left" vertical="top" wrapText="1"/>
    </xf>
    <xf numFmtId="0" fontId="98" fillId="0" borderId="0" xfId="0" applyFont="1">
      <alignment vertical="center"/>
    </xf>
    <xf numFmtId="184" fontId="0" fillId="0" borderId="2" xfId="0" applyNumberFormat="1" applyBorder="1" applyAlignment="1">
      <alignment horizontal="center" vertical="center"/>
    </xf>
    <xf numFmtId="184" fontId="2" fillId="0" borderId="0" xfId="0" applyNumberFormat="1" applyFont="1">
      <alignment vertical="center"/>
    </xf>
    <xf numFmtId="184" fontId="2" fillId="0" borderId="2" xfId="0" applyNumberFormat="1" applyFont="1" applyBorder="1">
      <alignment vertical="center"/>
    </xf>
    <xf numFmtId="184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84" fontId="99" fillId="0" borderId="0" xfId="0" applyNumberFormat="1" applyFont="1" applyAlignment="1">
      <alignment horizontal="center" vertical="center"/>
    </xf>
    <xf numFmtId="179" fontId="66" fillId="0" borderId="0" xfId="0" applyNumberFormat="1" applyFont="1" applyAlignment="1">
      <alignment horizontal="center" vertical="center"/>
    </xf>
    <xf numFmtId="179" fontId="2" fillId="0" borderId="0" xfId="0" applyNumberFormat="1" applyFont="1" applyAlignment="1"/>
    <xf numFmtId="0" fontId="30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  <xf numFmtId="0" fontId="101" fillId="0" borderId="1" xfId="12" applyFont="1" applyBorder="1"/>
    <xf numFmtId="0" fontId="9" fillId="0" borderId="1" xfId="0" applyFont="1" applyBorder="1">
      <alignment vertical="center"/>
    </xf>
    <xf numFmtId="0" fontId="101" fillId="0" borderId="0" xfId="12" applyFont="1"/>
    <xf numFmtId="0" fontId="101" fillId="0" borderId="2" xfId="12" applyFont="1" applyBorder="1"/>
    <xf numFmtId="0" fontId="9" fillId="0" borderId="2" xfId="0" applyFont="1" applyBorder="1">
      <alignment vertical="center"/>
    </xf>
    <xf numFmtId="0" fontId="28" fillId="0" borderId="1" xfId="0" applyFont="1" applyBorder="1">
      <alignment vertical="center"/>
    </xf>
    <xf numFmtId="0" fontId="28" fillId="0" borderId="2" xfId="0" applyFont="1" applyBorder="1">
      <alignment vertical="center"/>
    </xf>
    <xf numFmtId="177" fontId="30" fillId="0" borderId="0" xfId="0" applyNumberFormat="1" applyFont="1" applyAlignment="1">
      <alignment horizontal="center"/>
    </xf>
    <xf numFmtId="184" fontId="22" fillId="0" borderId="0" xfId="0" applyNumberFormat="1" applyFont="1" applyAlignment="1">
      <alignment horizontal="center" vertical="center" wrapText="1"/>
    </xf>
    <xf numFmtId="184" fontId="9" fillId="0" borderId="1" xfId="0" applyNumberFormat="1" applyFont="1" applyBorder="1" applyAlignment="1">
      <alignment horizontal="center" vertical="center"/>
    </xf>
    <xf numFmtId="184" fontId="9" fillId="0" borderId="0" xfId="0" applyNumberFormat="1" applyFont="1" applyAlignment="1">
      <alignment horizontal="center" vertical="center"/>
    </xf>
    <xf numFmtId="184" fontId="9" fillId="0" borderId="2" xfId="0" applyNumberFormat="1" applyFont="1" applyBorder="1" applyAlignment="1">
      <alignment horizontal="center" vertical="center"/>
    </xf>
    <xf numFmtId="184" fontId="0" fillId="0" borderId="2" xfId="0" applyNumberFormat="1" applyBorder="1">
      <alignment vertical="center"/>
    </xf>
    <xf numFmtId="184" fontId="102" fillId="0" borderId="0" xfId="0" applyNumberFormat="1" applyFont="1" applyAlignment="1">
      <alignment horizontal="center" vertical="center" wrapText="1"/>
    </xf>
    <xf numFmtId="184" fontId="103" fillId="0" borderId="0" xfId="0" applyNumberFormat="1" applyFont="1" applyAlignment="1">
      <alignment horizontal="center" vertical="center" wrapText="1"/>
    </xf>
    <xf numFmtId="184" fontId="103" fillId="0" borderId="2" xfId="0" applyNumberFormat="1" applyFont="1" applyBorder="1" applyAlignment="1">
      <alignment horizontal="center" vertical="center" wrapText="1"/>
    </xf>
    <xf numFmtId="184" fontId="3" fillId="0" borderId="2" xfId="0" applyNumberFormat="1" applyFont="1" applyBorder="1" applyAlignment="1">
      <alignment horizontal="center" vertical="center"/>
    </xf>
    <xf numFmtId="184" fontId="102" fillId="0" borderId="1" xfId="0" applyNumberFormat="1" applyFont="1" applyBorder="1" applyAlignment="1">
      <alignment horizontal="center" vertical="center" wrapText="1"/>
    </xf>
    <xf numFmtId="184" fontId="101" fillId="0" borderId="0" xfId="0" applyNumberFormat="1" applyFont="1" applyAlignment="1">
      <alignment horizontal="center" vertical="center" wrapText="1"/>
    </xf>
    <xf numFmtId="184" fontId="0" fillId="0" borderId="1" xfId="0" applyNumberFormat="1" applyBorder="1">
      <alignment vertical="center"/>
    </xf>
    <xf numFmtId="184" fontId="103" fillId="0" borderId="1" xfId="0" applyNumberFormat="1" applyFont="1" applyBorder="1" applyAlignment="1">
      <alignment horizontal="center" vertical="center" wrapText="1"/>
    </xf>
    <xf numFmtId="184" fontId="12" fillId="0" borderId="0" xfId="0" applyNumberFormat="1" applyFont="1" applyAlignment="1">
      <alignment horizontal="center" vertical="center"/>
    </xf>
    <xf numFmtId="184" fontId="3" fillId="0" borderId="0" xfId="0" applyNumberFormat="1" applyFont="1" applyAlignment="1">
      <alignment horizontal="center" vertical="center"/>
    </xf>
    <xf numFmtId="184" fontId="0" fillId="0" borderId="0" xfId="0" applyNumberFormat="1">
      <alignment vertical="center"/>
    </xf>
    <xf numFmtId="0" fontId="101" fillId="0" borderId="0" xfId="0" applyFont="1" applyAlignment="1">
      <alignment vertical="center" wrapText="1"/>
    </xf>
    <xf numFmtId="0" fontId="104" fillId="0" borderId="10" xfId="0" applyFont="1" applyBorder="1" applyAlignment="1" applyProtection="1">
      <alignment horizontal="center" vertical="center" wrapText="1" readingOrder="1"/>
      <protection locked="0"/>
    </xf>
    <xf numFmtId="0" fontId="105" fillId="0" borderId="0" xfId="0" applyFont="1" applyAlignment="1" applyProtection="1">
      <alignment horizontal="center" vertical="top" wrapText="1" readingOrder="1"/>
      <protection locked="0"/>
    </xf>
    <xf numFmtId="0" fontId="106" fillId="0" borderId="0" xfId="0" applyFont="1" applyAlignment="1">
      <alignment horizontal="center" vertical="center" wrapText="1"/>
    </xf>
    <xf numFmtId="0" fontId="104" fillId="0" borderId="0" xfId="0" applyFont="1" applyAlignment="1" applyProtection="1">
      <alignment horizontal="center" vertical="center" wrapText="1" readingOrder="1"/>
      <protection locked="0"/>
    </xf>
    <xf numFmtId="0" fontId="101" fillId="0" borderId="0" xfId="0" applyFont="1" applyAlignment="1">
      <alignment horizontal="center" vertical="center" wrapText="1"/>
    </xf>
    <xf numFmtId="0" fontId="105" fillId="0" borderId="1" xfId="0" applyFont="1" applyBorder="1" applyAlignment="1" applyProtection="1">
      <alignment horizontal="right" vertical="top" wrapText="1" readingOrder="1"/>
      <protection locked="0"/>
    </xf>
    <xf numFmtId="0" fontId="105" fillId="0" borderId="0" xfId="0" applyFont="1" applyAlignment="1" applyProtection="1">
      <alignment horizontal="right" vertical="top" wrapText="1" readingOrder="1"/>
      <protection locked="0"/>
    </xf>
    <xf numFmtId="0" fontId="101" fillId="0" borderId="2" xfId="0" applyFont="1" applyBorder="1" applyAlignment="1">
      <alignment horizontal="center" vertical="center" wrapText="1"/>
    </xf>
    <xf numFmtId="0" fontId="105" fillId="0" borderId="2" xfId="0" applyFont="1" applyBorder="1" applyAlignment="1" applyProtection="1">
      <alignment horizontal="right" vertical="top" wrapText="1" readingOrder="1"/>
      <protection locked="0"/>
    </xf>
    <xf numFmtId="0" fontId="101" fillId="0" borderId="1" xfId="0" applyFont="1" applyBorder="1" applyAlignment="1">
      <alignment horizontal="center" vertical="center" wrapText="1"/>
    </xf>
    <xf numFmtId="0" fontId="10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7" fontId="9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177" fontId="9" fillId="0" borderId="0" xfId="0" applyNumberFormat="1" applyFont="1">
      <alignment vertical="center"/>
    </xf>
    <xf numFmtId="177" fontId="26" fillId="0" borderId="0" xfId="0" applyNumberFormat="1" applyFont="1">
      <alignment vertical="center"/>
    </xf>
    <xf numFmtId="179" fontId="9" fillId="0" borderId="0" xfId="0" applyNumberFormat="1" applyFont="1">
      <alignment vertical="center"/>
    </xf>
    <xf numFmtId="179" fontId="6" fillId="0" borderId="11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9" fontId="13" fillId="0" borderId="11" xfId="0" applyNumberFormat="1" applyFont="1" applyBorder="1" applyAlignment="1">
      <alignment horizontal="center" vertical="center" wrapText="1"/>
    </xf>
    <xf numFmtId="179" fontId="13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77" fontId="28" fillId="0" borderId="1" xfId="0" applyNumberFormat="1" applyFont="1" applyBorder="1" applyAlignment="1">
      <alignment horizontal="center"/>
    </xf>
    <xf numFmtId="177" fontId="9" fillId="0" borderId="1" xfId="0" applyNumberFormat="1" applyFont="1" applyBorder="1" applyAlignment="1">
      <alignment horizontal="center" vertical="center"/>
    </xf>
    <xf numFmtId="177" fontId="2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108" fillId="0" borderId="12" xfId="9" applyNumberFormat="1" applyFont="1" applyBorder="1" applyAlignment="1">
      <alignment horizontal="right" vertical="top"/>
    </xf>
    <xf numFmtId="177" fontId="9" fillId="0" borderId="1" xfId="0" applyNumberFormat="1" applyFont="1" applyBorder="1">
      <alignment vertical="center"/>
    </xf>
    <xf numFmtId="177" fontId="26" fillId="0" borderId="1" xfId="0" applyNumberFormat="1" applyFont="1" applyBorder="1">
      <alignment vertical="center"/>
    </xf>
    <xf numFmtId="179" fontId="9" fillId="0" borderId="1" xfId="0" applyNumberFormat="1" applyFont="1" applyBorder="1">
      <alignment vertical="center"/>
    </xf>
    <xf numFmtId="0" fontId="20" fillId="0" borderId="0" xfId="0" applyFont="1" applyAlignment="1">
      <alignment horizontal="center" vertical="center" wrapText="1"/>
    </xf>
    <xf numFmtId="177" fontId="28" fillId="0" borderId="0" xfId="0" applyNumberFormat="1" applyFont="1" applyAlignment="1">
      <alignment horizontal="center"/>
    </xf>
    <xf numFmtId="177" fontId="96" fillId="0" borderId="0" xfId="13" applyNumberFormat="1" applyFont="1" applyAlignment="1">
      <alignment horizontal="right" vertical="center"/>
    </xf>
    <xf numFmtId="179" fontId="26" fillId="0" borderId="0" xfId="0" applyNumberFormat="1" applyFont="1" applyAlignment="1">
      <alignment horizontal="center" vertical="center"/>
    </xf>
    <xf numFmtId="0" fontId="26" fillId="0" borderId="0" xfId="0" applyFont="1">
      <alignment vertical="center"/>
    </xf>
    <xf numFmtId="179" fontId="26" fillId="0" borderId="0" xfId="0" applyNumberFormat="1" applyFont="1">
      <alignment vertical="center"/>
    </xf>
    <xf numFmtId="0" fontId="2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77" fontId="9" fillId="0" borderId="2" xfId="0" applyNumberFormat="1" applyFont="1" applyBorder="1" applyAlignment="1">
      <alignment horizontal="center" vertical="center"/>
    </xf>
    <xf numFmtId="177" fontId="26" fillId="0" borderId="2" xfId="0" applyNumberFormat="1" applyFont="1" applyBorder="1" applyAlignment="1">
      <alignment horizontal="center"/>
    </xf>
    <xf numFmtId="177" fontId="26" fillId="0" borderId="0" xfId="0" applyNumberFormat="1" applyFont="1" applyAlignment="1"/>
    <xf numFmtId="177" fontId="2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96" fillId="0" borderId="1" xfId="13" applyNumberFormat="1" applyFont="1" applyBorder="1" applyAlignment="1">
      <alignment horizontal="right" vertical="center"/>
    </xf>
    <xf numFmtId="0" fontId="26" fillId="0" borderId="1" xfId="0" applyFont="1" applyBorder="1">
      <alignment vertical="center"/>
    </xf>
    <xf numFmtId="179" fontId="26" fillId="0" borderId="0" xfId="0" applyNumberFormat="1" applyFont="1" applyAlignment="1">
      <alignment horizontal="center"/>
    </xf>
    <xf numFmtId="0" fontId="26" fillId="0" borderId="0" xfId="0" applyFont="1" applyAlignment="1"/>
    <xf numFmtId="179" fontId="26" fillId="0" borderId="0" xfId="0" applyNumberFormat="1" applyFont="1" applyAlignment="1"/>
    <xf numFmtId="0" fontId="28" fillId="0" borderId="0" xfId="0" applyFont="1" applyAlignment="1">
      <alignment horizontal="center" vertical="center"/>
    </xf>
    <xf numFmtId="177" fontId="26" fillId="0" borderId="0" xfId="0" applyNumberFormat="1" applyFont="1" applyAlignment="1">
      <alignment horizontal="center"/>
    </xf>
    <xf numFmtId="177" fontId="26" fillId="0" borderId="2" xfId="0" applyNumberFormat="1" applyFont="1" applyBorder="1" applyAlignment="1">
      <alignment horizontal="center" vertical="center"/>
    </xf>
    <xf numFmtId="177" fontId="9" fillId="0" borderId="2" xfId="0" applyNumberFormat="1" applyFont="1" applyBorder="1">
      <alignment vertical="center"/>
    </xf>
    <xf numFmtId="177" fontId="26" fillId="0" borderId="2" xfId="0" applyNumberFormat="1" applyFont="1" applyBorder="1">
      <alignment vertical="center"/>
    </xf>
    <xf numFmtId="179" fontId="9" fillId="0" borderId="2" xfId="0" applyNumberFormat="1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177" fontId="28" fillId="0" borderId="0" xfId="0" applyNumberFormat="1" applyFont="1" applyAlignment="1">
      <alignment horizontal="center" vertical="center"/>
    </xf>
    <xf numFmtId="179" fontId="26" fillId="0" borderId="1" xfId="0" applyNumberFormat="1" applyFont="1" applyBorder="1" applyAlignment="1">
      <alignment horizontal="center" vertical="center"/>
    </xf>
    <xf numFmtId="179" fontId="26" fillId="0" borderId="1" xfId="0" applyNumberFormat="1" applyFont="1" applyBorder="1">
      <alignment vertical="center"/>
    </xf>
    <xf numFmtId="179" fontId="2" fillId="0" borderId="0" xfId="0" applyNumberFormat="1" applyFont="1" applyAlignment="1">
      <alignment horizontal="center" vertical="center"/>
    </xf>
    <xf numFmtId="177" fontId="26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188" fontId="96" fillId="0" borderId="0" xfId="13" applyNumberFormat="1" applyFont="1" applyAlignment="1">
      <alignment horizontal="right" vertical="center"/>
    </xf>
    <xf numFmtId="177" fontId="12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/>
    <xf numFmtId="179" fontId="109" fillId="0" borderId="1" xfId="0" applyNumberFormat="1" applyFont="1" applyBorder="1" applyAlignment="1"/>
    <xf numFmtId="0" fontId="20" fillId="0" borderId="0" xfId="0" applyFont="1" applyAlignment="1">
      <alignment horizontal="center" vertical="center"/>
    </xf>
    <xf numFmtId="179" fontId="109" fillId="0" borderId="0" xfId="0" applyNumberFormat="1" applyFont="1" applyAlignment="1"/>
    <xf numFmtId="179" fontId="3" fillId="0" borderId="0" xfId="0" applyNumberFormat="1" applyFont="1">
      <alignment vertical="center"/>
    </xf>
    <xf numFmtId="0" fontId="20" fillId="0" borderId="2" xfId="0" applyFont="1" applyBorder="1" applyAlignment="1">
      <alignment horizontal="center" vertical="center"/>
    </xf>
    <xf numFmtId="179" fontId="91" fillId="0" borderId="1" xfId="0" applyNumberFormat="1" applyFont="1" applyBorder="1" applyAlignment="1"/>
    <xf numFmtId="179" fontId="91" fillId="0" borderId="0" xfId="0" applyNumberFormat="1" applyFont="1" applyAlignment="1"/>
    <xf numFmtId="49" fontId="110" fillId="0" borderId="1" xfId="0" applyNumberFormat="1" applyFont="1" applyBorder="1">
      <alignment vertical="center"/>
    </xf>
    <xf numFmtId="49" fontId="110" fillId="0" borderId="0" xfId="0" applyNumberFormat="1" applyFont="1" applyAlignment="1"/>
    <xf numFmtId="49" fontId="110" fillId="0" borderId="0" xfId="0" applyNumberFormat="1" applyFont="1">
      <alignment vertical="center"/>
    </xf>
    <xf numFmtId="0" fontId="0" fillId="0" borderId="2" xfId="0" applyBorder="1" applyAlignment="1"/>
    <xf numFmtId="179" fontId="91" fillId="0" borderId="2" xfId="0" applyNumberFormat="1" applyFont="1" applyBorder="1" applyAlignment="1"/>
    <xf numFmtId="49" fontId="110" fillId="0" borderId="1" xfId="0" applyNumberFormat="1" applyFont="1" applyBorder="1" applyAlignment="1"/>
    <xf numFmtId="49" fontId="111" fillId="0" borderId="0" xfId="0" applyNumberFormat="1" applyFont="1" applyAlignment="1">
      <alignment horizontal="center" vertical="center"/>
    </xf>
    <xf numFmtId="49" fontId="111" fillId="0" borderId="0" xfId="0" applyNumberFormat="1" applyFont="1" applyAlignment="1">
      <alignment horizontal="center"/>
    </xf>
    <xf numFmtId="49" fontId="111" fillId="0" borderId="1" xfId="0" applyNumberFormat="1" applyFont="1" applyBorder="1" applyAlignment="1">
      <alignment horizontal="center"/>
    </xf>
    <xf numFmtId="0" fontId="20" fillId="0" borderId="0" xfId="0" applyFont="1" applyAlignment="1">
      <alignment vertical="center" wrapText="1"/>
    </xf>
    <xf numFmtId="0" fontId="92" fillId="0" borderId="0" xfId="0" applyFont="1" applyAlignment="1"/>
  </cellXfs>
  <cellStyles count="14">
    <cellStyle name="差" xfId="2" builtinId="27"/>
    <cellStyle name="常规" xfId="0" builtinId="0"/>
    <cellStyle name="常规 2" xfId="1" xr:uid="{00000000-0005-0000-0000-000001000000}"/>
    <cellStyle name="常规_（A矫正) " xfId="7" xr:uid="{5909B7AC-286E-4992-80AC-A7C0710E32C6}"/>
    <cellStyle name="常规_(C-D)IPITT" xfId="6" xr:uid="{2336D46D-2ED7-406D-869B-17DCEAAB74B2}"/>
    <cellStyle name="常规_（剖杀时顺序）体重2" xfId="3" xr:uid="{C7682E4D-3A60-48E2-92BA-83009DDFE699}"/>
    <cellStyle name="常规_BW-干预12周" xfId="8" xr:uid="{68657A5E-7922-40C2-A68E-58255DCE0EC2}"/>
    <cellStyle name="常规_spss" xfId="13" xr:uid="{3D570974-8F9E-48EE-9457-99BC7F85B549}"/>
    <cellStyle name="常规_WB" xfId="10" xr:uid="{2032A2A0-7724-4C47-94E4-17CAFDE9E22E}"/>
    <cellStyle name="常规_按周整理摄入量" xfId="4" xr:uid="{0148DF96-3397-42A3-B3F0-BC6C341E9B8C}"/>
    <cellStyle name="常规_毕业论文" xfId="9" xr:uid="{DCADAE70-4AA9-46B1-B93D-CD840DA58DA9}"/>
    <cellStyle name="常规_分析用" xfId="12" xr:uid="{74E027AF-5781-48E8-A6CB-3EEE9AE91997}"/>
    <cellStyle name="常规_汇总（ｓｐｓｓ）" xfId="11" xr:uid="{770F1097-A0B8-4759-BBAE-96A2AA8DB948}"/>
    <cellStyle name="常规_系数spss" xfId="5" xr:uid="{3A4C7AB9-289F-4B8F-A44D-68D3B230325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104775</xdr:colOff>
      <xdr:row>2</xdr:row>
      <xdr:rowOff>0</xdr:rowOff>
    </xdr:from>
    <xdr:to>
      <xdr:col>29</xdr:col>
      <xdr:colOff>0</xdr:colOff>
      <xdr:row>14</xdr:row>
      <xdr:rowOff>20955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43CFE0B0-66DC-4F4E-A36D-0EA99F2A2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097375" y="883920"/>
          <a:ext cx="2333625" cy="22155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5</xdr:col>
      <xdr:colOff>333375</xdr:colOff>
      <xdr:row>5</xdr:row>
      <xdr:rowOff>104775</xdr:rowOff>
    </xdr:from>
    <xdr:to>
      <xdr:col>5</xdr:col>
      <xdr:colOff>771525</xdr:colOff>
      <xdr:row>6</xdr:row>
      <xdr:rowOff>114300</xdr:rowOff>
    </xdr:to>
    <xdr:sp macro="" textlink="">
      <xdr:nvSpPr>
        <xdr:cNvPr id="3" name="右箭头 6">
          <a:extLst>
            <a:ext uri="{FF2B5EF4-FFF2-40B4-BE49-F238E27FC236}">
              <a16:creationId xmlns:a16="http://schemas.microsoft.com/office/drawing/2014/main" id="{F88B6FA5-2F19-48E3-A27A-4A72611B1C9A}"/>
            </a:ext>
          </a:extLst>
        </xdr:cNvPr>
        <xdr:cNvSpPr/>
      </xdr:nvSpPr>
      <xdr:spPr>
        <a:xfrm>
          <a:off x="4189095" y="1552575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252413</xdr:colOff>
      <xdr:row>8</xdr:row>
      <xdr:rowOff>109537</xdr:rowOff>
    </xdr:from>
    <xdr:to>
      <xdr:col>6</xdr:col>
      <xdr:colOff>690563</xdr:colOff>
      <xdr:row>9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184E24C1-349F-4446-9F83-D92E0C56C4AD}"/>
            </a:ext>
          </a:extLst>
        </xdr:cNvPr>
        <xdr:cNvSpPr/>
      </xdr:nvSpPr>
      <xdr:spPr>
        <a:xfrm>
          <a:off x="4504373" y="209073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252413</xdr:colOff>
      <xdr:row>8</xdr:row>
      <xdr:rowOff>109537</xdr:rowOff>
    </xdr:from>
    <xdr:to>
      <xdr:col>3</xdr:col>
      <xdr:colOff>690563</xdr:colOff>
      <xdr:row>9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8A03A211-0EFC-4865-8288-5F4E51ADD858}"/>
            </a:ext>
          </a:extLst>
        </xdr:cNvPr>
        <xdr:cNvSpPr/>
      </xdr:nvSpPr>
      <xdr:spPr>
        <a:xfrm>
          <a:off x="2561273" y="279177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252413</xdr:colOff>
      <xdr:row>8</xdr:row>
      <xdr:rowOff>109537</xdr:rowOff>
    </xdr:from>
    <xdr:to>
      <xdr:col>8</xdr:col>
      <xdr:colOff>690563</xdr:colOff>
      <xdr:row>9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07B657AB-9998-4C73-BEB4-9EB13F097B9B}"/>
            </a:ext>
          </a:extLst>
        </xdr:cNvPr>
        <xdr:cNvSpPr/>
      </xdr:nvSpPr>
      <xdr:spPr>
        <a:xfrm>
          <a:off x="9015413" y="266985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316706</xdr:colOff>
      <xdr:row>5</xdr:row>
      <xdr:rowOff>80963</xdr:rowOff>
    </xdr:from>
    <xdr:to>
      <xdr:col>8</xdr:col>
      <xdr:colOff>754856</xdr:colOff>
      <xdr:row>5</xdr:row>
      <xdr:rowOff>204788</xdr:rowOff>
    </xdr:to>
    <xdr:sp macro="" textlink="">
      <xdr:nvSpPr>
        <xdr:cNvPr id="2" name="右箭头 3">
          <a:extLst>
            <a:ext uri="{FF2B5EF4-FFF2-40B4-BE49-F238E27FC236}">
              <a16:creationId xmlns:a16="http://schemas.microsoft.com/office/drawing/2014/main" id="{EDC75186-197E-4380-BD00-6AB29F7382B1}"/>
            </a:ext>
          </a:extLst>
        </xdr:cNvPr>
        <xdr:cNvSpPr/>
      </xdr:nvSpPr>
      <xdr:spPr>
        <a:xfrm>
          <a:off x="10824686" y="2999423"/>
          <a:ext cx="438150" cy="1238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316706</xdr:colOff>
      <xdr:row>15</xdr:row>
      <xdr:rowOff>80963</xdr:rowOff>
    </xdr:from>
    <xdr:to>
      <xdr:col>12</xdr:col>
      <xdr:colOff>754856</xdr:colOff>
      <xdr:row>15</xdr:row>
      <xdr:rowOff>204788</xdr:rowOff>
    </xdr:to>
    <xdr:sp macro="" textlink="">
      <xdr:nvSpPr>
        <xdr:cNvPr id="2" name="右箭头 2">
          <a:extLst>
            <a:ext uri="{FF2B5EF4-FFF2-40B4-BE49-F238E27FC236}">
              <a16:creationId xmlns:a16="http://schemas.microsoft.com/office/drawing/2014/main" id="{AB38C277-3942-4FC4-8064-BDDD727C8B28}"/>
            </a:ext>
          </a:extLst>
        </xdr:cNvPr>
        <xdr:cNvSpPr/>
      </xdr:nvSpPr>
      <xdr:spPr>
        <a:xfrm>
          <a:off x="8675846" y="4180523"/>
          <a:ext cx="438150" cy="9334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252413</xdr:colOff>
      <xdr:row>8</xdr:row>
      <xdr:rowOff>109537</xdr:rowOff>
    </xdr:from>
    <xdr:to>
      <xdr:col>9</xdr:col>
      <xdr:colOff>690563</xdr:colOff>
      <xdr:row>9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E8C486E8-A649-49EC-AD1F-2BCB3EBE38D4}"/>
            </a:ext>
          </a:extLst>
        </xdr:cNvPr>
        <xdr:cNvSpPr/>
      </xdr:nvSpPr>
      <xdr:spPr>
        <a:xfrm>
          <a:off x="6462713" y="222027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252413</xdr:colOff>
      <xdr:row>7</xdr:row>
      <xdr:rowOff>109537</xdr:rowOff>
    </xdr:from>
    <xdr:to>
      <xdr:col>8</xdr:col>
      <xdr:colOff>690563</xdr:colOff>
      <xdr:row>8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3001D2BE-0A36-4011-B51D-42A17F87866D}"/>
            </a:ext>
          </a:extLst>
        </xdr:cNvPr>
        <xdr:cNvSpPr/>
      </xdr:nvSpPr>
      <xdr:spPr>
        <a:xfrm>
          <a:off x="5952173" y="202977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7</xdr:row>
      <xdr:rowOff>104775</xdr:rowOff>
    </xdr:from>
    <xdr:to>
      <xdr:col>6</xdr:col>
      <xdr:colOff>771525</xdr:colOff>
      <xdr:row>8</xdr:row>
      <xdr:rowOff>114300</xdr:rowOff>
    </xdr:to>
    <xdr:sp macro="" textlink="">
      <xdr:nvSpPr>
        <xdr:cNvPr id="2" name="右箭头 3">
          <a:extLst>
            <a:ext uri="{FF2B5EF4-FFF2-40B4-BE49-F238E27FC236}">
              <a16:creationId xmlns:a16="http://schemas.microsoft.com/office/drawing/2014/main" id="{82C79372-B82C-4145-88C9-3728C2A2A5A2}"/>
            </a:ext>
          </a:extLst>
        </xdr:cNvPr>
        <xdr:cNvSpPr/>
      </xdr:nvSpPr>
      <xdr:spPr>
        <a:xfrm>
          <a:off x="6094095" y="2840355"/>
          <a:ext cx="438150" cy="2762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240937</xdr:colOff>
      <xdr:row>8</xdr:row>
      <xdr:rowOff>57896</xdr:rowOff>
    </xdr:from>
    <xdr:to>
      <xdr:col>10</xdr:col>
      <xdr:colOff>679087</xdr:colOff>
      <xdr:row>9</xdr:row>
      <xdr:rowOff>147751</xdr:rowOff>
    </xdr:to>
    <xdr:sp macro="" textlink="">
      <xdr:nvSpPr>
        <xdr:cNvPr id="2" name="右箭头 2">
          <a:extLst>
            <a:ext uri="{FF2B5EF4-FFF2-40B4-BE49-F238E27FC236}">
              <a16:creationId xmlns:a16="http://schemas.microsoft.com/office/drawing/2014/main" id="{6104605E-A030-428F-836F-FBF01566A978}"/>
            </a:ext>
          </a:extLst>
        </xdr:cNvPr>
        <xdr:cNvSpPr/>
      </xdr:nvSpPr>
      <xdr:spPr>
        <a:xfrm>
          <a:off x="7228477" y="2237216"/>
          <a:ext cx="438150" cy="30321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252413</xdr:colOff>
      <xdr:row>9</xdr:row>
      <xdr:rowOff>109537</xdr:rowOff>
    </xdr:from>
    <xdr:to>
      <xdr:col>6</xdr:col>
      <xdr:colOff>690563</xdr:colOff>
      <xdr:row>10</xdr:row>
      <xdr:rowOff>119062</xdr:rowOff>
    </xdr:to>
    <xdr:sp macro="" textlink="">
      <xdr:nvSpPr>
        <xdr:cNvPr id="2" name="右箭头 1">
          <a:extLst>
            <a:ext uri="{FF2B5EF4-FFF2-40B4-BE49-F238E27FC236}">
              <a16:creationId xmlns:a16="http://schemas.microsoft.com/office/drawing/2014/main" id="{7CF5ABBA-6CD3-4F4F-B5FD-D827F76F5EAD}"/>
            </a:ext>
          </a:extLst>
        </xdr:cNvPr>
        <xdr:cNvSpPr/>
      </xdr:nvSpPr>
      <xdr:spPr>
        <a:xfrm>
          <a:off x="5220653" y="2410777"/>
          <a:ext cx="438150" cy="21526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252413</xdr:colOff>
      <xdr:row>8</xdr:row>
      <xdr:rowOff>109537</xdr:rowOff>
    </xdr:from>
    <xdr:to>
      <xdr:col>4</xdr:col>
      <xdr:colOff>690563</xdr:colOff>
      <xdr:row>9</xdr:row>
      <xdr:rowOff>119062</xdr:rowOff>
    </xdr:to>
    <xdr:sp macro="" textlink="">
      <xdr:nvSpPr>
        <xdr:cNvPr id="3" name="右箭头 1">
          <a:extLst>
            <a:ext uri="{FF2B5EF4-FFF2-40B4-BE49-F238E27FC236}">
              <a16:creationId xmlns:a16="http://schemas.microsoft.com/office/drawing/2014/main" id="{0D87354E-C85C-431B-B336-EC856D42B4AB}"/>
            </a:ext>
          </a:extLst>
        </xdr:cNvPr>
        <xdr:cNvSpPr/>
      </xdr:nvSpPr>
      <xdr:spPr>
        <a:xfrm>
          <a:off x="3292793" y="2090737"/>
          <a:ext cx="438150" cy="19240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2"/>
  <sheetViews>
    <sheetView workbookViewId="0">
      <selection activeCell="G47" sqref="G47"/>
    </sheetView>
  </sheetViews>
  <sheetFormatPr defaultRowHeight="14.4" x14ac:dyDescent="0.25"/>
  <cols>
    <col min="1" max="1" width="11.77734375" customWidth="1"/>
    <col min="2" max="2" width="10.5546875" customWidth="1"/>
    <col min="3" max="3" width="16" customWidth="1"/>
    <col min="19" max="19" width="9" style="3"/>
  </cols>
  <sheetData>
    <row r="1" spans="1:34" s="25" customFormat="1" ht="22.2" customHeight="1" x14ac:dyDescent="0.25">
      <c r="A1" s="42" t="s">
        <v>28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S1" s="26"/>
    </row>
    <row r="2" spans="1:34" ht="16.2" x14ac:dyDescent="0.25">
      <c r="A2" s="12"/>
      <c r="B2" s="43" t="s">
        <v>30</v>
      </c>
      <c r="C2" s="43"/>
      <c r="D2" s="44" t="s">
        <v>29</v>
      </c>
      <c r="E2" s="44"/>
      <c r="H2" s="43" t="s">
        <v>30</v>
      </c>
      <c r="I2" s="43"/>
      <c r="J2" s="43"/>
      <c r="K2" s="43"/>
      <c r="L2" s="43"/>
      <c r="M2" s="43"/>
      <c r="N2" s="43"/>
      <c r="O2" s="44" t="s">
        <v>31</v>
      </c>
      <c r="P2" s="44"/>
    </row>
    <row r="3" spans="1:34" x14ac:dyDescent="0.25">
      <c r="A3" s="1"/>
      <c r="B3" s="27" t="s">
        <v>25</v>
      </c>
      <c r="C3" s="27" t="s">
        <v>1</v>
      </c>
      <c r="D3" s="28" t="s">
        <v>27</v>
      </c>
      <c r="E3" s="28" t="s">
        <v>26</v>
      </c>
      <c r="F3" s="28"/>
      <c r="G3" s="29"/>
      <c r="H3" s="30" t="s">
        <v>2</v>
      </c>
      <c r="I3" s="30" t="s">
        <v>3</v>
      </c>
      <c r="J3" s="30" t="s">
        <v>4</v>
      </c>
      <c r="K3" s="30" t="s">
        <v>5</v>
      </c>
      <c r="L3" s="30" t="s">
        <v>6</v>
      </c>
      <c r="M3" s="30" t="s">
        <v>7</v>
      </c>
      <c r="N3" s="30" t="s">
        <v>8</v>
      </c>
      <c r="O3" s="28" t="s">
        <v>27</v>
      </c>
      <c r="P3" s="28" t="s">
        <v>26</v>
      </c>
    </row>
    <row r="4" spans="1:34" x14ac:dyDescent="0.25">
      <c r="A4" s="1" t="s">
        <v>9</v>
      </c>
      <c r="B4" s="1">
        <v>2.6406593406593406</v>
      </c>
      <c r="C4" s="1">
        <v>2.8813186813186817</v>
      </c>
      <c r="D4" s="29">
        <f>AVERAGE(B4:C4)</f>
        <v>2.7609890109890109</v>
      </c>
      <c r="E4" s="29">
        <f>STDEV(B4:C4)</f>
        <v>0.17017185173610352</v>
      </c>
      <c r="F4" s="29"/>
      <c r="G4" s="31" t="s">
        <v>9</v>
      </c>
      <c r="H4" s="31">
        <v>2.5340659340659339</v>
      </c>
      <c r="I4" s="31">
        <v>2.540659340659341</v>
      </c>
      <c r="J4" s="31">
        <v>2.5593406593406596</v>
      </c>
      <c r="K4" s="31">
        <v>2.4604395604395606</v>
      </c>
      <c r="L4" s="31">
        <v>2.604395604395604</v>
      </c>
      <c r="M4" s="31">
        <v>2.3637362637362638</v>
      </c>
      <c r="N4" s="31">
        <v>2.4923076923076923</v>
      </c>
      <c r="O4" s="29">
        <f>AVERAGE(H4:N4)</f>
        <v>2.5078492935635794</v>
      </c>
      <c r="P4" s="29">
        <f>STDEV(H4:N4)</f>
        <v>7.8521920341833223E-2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</row>
    <row r="5" spans="1:34" x14ac:dyDescent="0.25">
      <c r="A5" s="1" t="s">
        <v>10</v>
      </c>
      <c r="B5" s="1">
        <v>2.7749999999999995</v>
      </c>
      <c r="C5" s="1">
        <v>2.8576923076923082</v>
      </c>
      <c r="D5" s="29">
        <f t="shared" ref="D5:D19" si="0">AVERAGE(B5:C5)</f>
        <v>2.8163461538461538</v>
      </c>
      <c r="E5" s="29">
        <f t="shared" ref="E5:E19" si="1">STDEV(B5:C5)</f>
        <v>5.8472291521196013E-2</v>
      </c>
      <c r="F5" s="29"/>
      <c r="G5" s="31" t="s">
        <v>10</v>
      </c>
      <c r="H5" s="31">
        <v>2.3605769230769229</v>
      </c>
      <c r="I5" s="31">
        <v>2.4480769230769233</v>
      </c>
      <c r="J5" s="31">
        <v>2.2980769230769229</v>
      </c>
      <c r="K5" s="31">
        <v>2.4028846153846151</v>
      </c>
      <c r="L5" s="31">
        <v>2.3701923076923075</v>
      </c>
      <c r="M5" s="31">
        <v>2.2999999999999998</v>
      </c>
      <c r="N5" s="31">
        <v>2.3701923076923075</v>
      </c>
      <c r="O5" s="29">
        <f t="shared" ref="O5:O19" si="2">AVERAGE(H5:N5)</f>
        <v>2.3642857142857139</v>
      </c>
      <c r="P5" s="29">
        <f t="shared" ref="P5:P19" si="3">STDEV(H5:N5)</f>
        <v>5.3401981478313099E-2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x14ac:dyDescent="0.25">
      <c r="A6" s="1" t="s">
        <v>11</v>
      </c>
      <c r="B6" s="1">
        <v>2.75</v>
      </c>
      <c r="C6" s="1">
        <v>2.9897435897435898</v>
      </c>
      <c r="D6" s="29">
        <f t="shared" si="0"/>
        <v>2.8698717948717949</v>
      </c>
      <c r="E6" s="29">
        <f t="shared" si="1"/>
        <v>0.16952431805369797</v>
      </c>
      <c r="F6" s="29"/>
      <c r="G6" s="31" t="s">
        <v>11</v>
      </c>
      <c r="H6" s="31">
        <v>2.5346153846153845</v>
      </c>
      <c r="I6" s="31">
        <v>2.525641025641026</v>
      </c>
      <c r="J6" s="31">
        <v>2.4935897435897436</v>
      </c>
      <c r="K6" s="31">
        <v>2.5410256410256409</v>
      </c>
      <c r="L6" s="31">
        <v>2.5564102564102558</v>
      </c>
      <c r="M6" s="31">
        <v>2.4000000000000004</v>
      </c>
      <c r="N6" s="31">
        <v>2.462820512820513</v>
      </c>
      <c r="O6" s="29">
        <f t="shared" si="2"/>
        <v>2.502014652014652</v>
      </c>
      <c r="P6" s="29">
        <f t="shared" si="3"/>
        <v>5.4948310851842257E-2</v>
      </c>
    </row>
    <row r="7" spans="1:34" x14ac:dyDescent="0.25">
      <c r="A7" s="1" t="s">
        <v>12</v>
      </c>
      <c r="B7" s="1">
        <v>2.8846153846153846</v>
      </c>
      <c r="C7" s="1">
        <v>2.9802197802197798</v>
      </c>
      <c r="D7" s="29">
        <f t="shared" si="0"/>
        <v>2.9324175824175822</v>
      </c>
      <c r="E7" s="29">
        <f t="shared" si="1"/>
        <v>6.7602516443109245E-2</v>
      </c>
      <c r="F7" s="29"/>
      <c r="G7" s="31" t="s">
        <v>12</v>
      </c>
      <c r="H7" s="31">
        <v>2.6703296703296706</v>
      </c>
      <c r="I7" s="31">
        <v>2.6153846153846159</v>
      </c>
      <c r="J7" s="31">
        <v>2.6736263736263739</v>
      </c>
      <c r="K7" s="31">
        <v>2.587912087912088</v>
      </c>
      <c r="L7" s="31">
        <v>2.6373626373626373</v>
      </c>
      <c r="M7" s="31">
        <v>2.4494505494505496</v>
      </c>
      <c r="N7" s="31">
        <v>2.4725274725274726</v>
      </c>
      <c r="O7" s="29">
        <f t="shared" si="2"/>
        <v>2.5866562009419156</v>
      </c>
      <c r="P7" s="29">
        <f t="shared" si="3"/>
        <v>9.1117012324609309E-2</v>
      </c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</row>
    <row r="8" spans="1:34" x14ac:dyDescent="0.25">
      <c r="A8" s="1" t="s">
        <v>13</v>
      </c>
      <c r="B8" s="1">
        <v>2.7913461538461535</v>
      </c>
      <c r="C8" s="1">
        <v>2.9798076923076922</v>
      </c>
      <c r="D8" s="29">
        <f t="shared" si="0"/>
        <v>2.8855769230769228</v>
      </c>
      <c r="E8" s="29">
        <f t="shared" si="1"/>
        <v>0.13326243183900335</v>
      </c>
      <c r="F8" s="29"/>
      <c r="G8" s="31" t="s">
        <v>13</v>
      </c>
      <c r="H8" s="31">
        <v>2.4153846153846157</v>
      </c>
      <c r="I8" s="31">
        <v>2.5336538461538463</v>
      </c>
      <c r="J8" s="31">
        <v>2.523076923076923</v>
      </c>
      <c r="K8" s="31">
        <v>2.6221153846153848</v>
      </c>
      <c r="L8" s="31">
        <v>2.4961538461538462</v>
      </c>
      <c r="M8" s="31">
        <v>2.4673076923076924</v>
      </c>
      <c r="N8" s="31">
        <v>2.4836538461538464</v>
      </c>
      <c r="O8" s="29">
        <f t="shared" si="2"/>
        <v>2.5059065934065932</v>
      </c>
      <c r="P8" s="29">
        <f t="shared" si="3"/>
        <v>6.4347517331726403E-2</v>
      </c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</row>
    <row r="9" spans="1:34" x14ac:dyDescent="0.25">
      <c r="A9" s="1" t="s">
        <v>14</v>
      </c>
      <c r="B9" s="1">
        <v>2.7615384615384615</v>
      </c>
      <c r="C9" s="1">
        <v>2.8528846153846157</v>
      </c>
      <c r="D9" s="29">
        <f t="shared" si="0"/>
        <v>2.8072115384615386</v>
      </c>
      <c r="E9" s="29">
        <f t="shared" si="1"/>
        <v>6.4591484819925257E-2</v>
      </c>
      <c r="F9" s="29"/>
      <c r="G9" s="31" t="s">
        <v>14</v>
      </c>
      <c r="H9" s="31">
        <v>2.6932692307692312</v>
      </c>
      <c r="I9" s="31">
        <v>2.6365384615384619</v>
      </c>
      <c r="J9" s="31">
        <v>2.7749038461538458</v>
      </c>
      <c r="K9" s="31">
        <v>2.6149038461538465</v>
      </c>
      <c r="L9" s="31">
        <v>2.5261538461538464</v>
      </c>
      <c r="M9" s="31">
        <v>2.4855769230769229</v>
      </c>
      <c r="N9" s="31">
        <v>2.6389423076923078</v>
      </c>
      <c r="O9" s="29">
        <f t="shared" si="2"/>
        <v>2.6243269230769228</v>
      </c>
      <c r="P9" s="29">
        <f t="shared" si="3"/>
        <v>9.7268950684472652E-2</v>
      </c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</row>
    <row r="10" spans="1:34" x14ac:dyDescent="0.25">
      <c r="A10" s="1" t="s">
        <v>15</v>
      </c>
      <c r="B10" s="1">
        <v>2.8282051282051279</v>
      </c>
      <c r="C10" s="1">
        <v>3.0756410256410254</v>
      </c>
      <c r="D10" s="29">
        <f t="shared" si="0"/>
        <v>2.9519230769230766</v>
      </c>
      <c r="E10" s="29">
        <f t="shared" si="1"/>
        <v>0.17496360098590216</v>
      </c>
      <c r="F10" s="29"/>
      <c r="G10" s="31" t="s">
        <v>15</v>
      </c>
      <c r="H10" s="31">
        <v>2.8307692307692309</v>
      </c>
      <c r="I10" s="31">
        <v>2.8564102564102565</v>
      </c>
      <c r="J10" s="31">
        <v>2.9192307692307691</v>
      </c>
      <c r="K10" s="31">
        <v>2.6987179487179489</v>
      </c>
      <c r="L10" s="31">
        <v>2.7512820512820513</v>
      </c>
      <c r="M10" s="31">
        <v>2.56025641025641</v>
      </c>
      <c r="N10" s="31">
        <v>2.687179487179487</v>
      </c>
      <c r="O10" s="29">
        <f t="shared" si="2"/>
        <v>2.7576923076923081</v>
      </c>
      <c r="P10" s="29">
        <f t="shared" si="3"/>
        <v>0.12155396777999228</v>
      </c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</row>
    <row r="11" spans="1:34" x14ac:dyDescent="0.25">
      <c r="A11" s="1" t="s">
        <v>16</v>
      </c>
      <c r="B11" s="1">
        <v>2.724358974358974</v>
      </c>
      <c r="C11" s="1">
        <v>2.8589743589743595</v>
      </c>
      <c r="D11" s="29">
        <f t="shared" si="0"/>
        <v>2.791666666666667</v>
      </c>
      <c r="E11" s="29">
        <f t="shared" si="1"/>
        <v>9.5187451313574312E-2</v>
      </c>
      <c r="F11" s="29"/>
      <c r="G11" s="31" t="s">
        <v>16</v>
      </c>
      <c r="H11" s="31">
        <v>2.5820512820512822</v>
      </c>
      <c r="I11" s="31">
        <v>2.5333333333333332</v>
      </c>
      <c r="J11" s="31">
        <v>2.6307692307692312</v>
      </c>
      <c r="K11" s="31">
        <v>2.6012820512820509</v>
      </c>
      <c r="L11" s="31">
        <v>2.4038461538461537</v>
      </c>
      <c r="M11" s="31">
        <v>2.4807692307692308</v>
      </c>
      <c r="N11" s="31">
        <v>2.5884615384615381</v>
      </c>
      <c r="O11" s="29">
        <f t="shared" si="2"/>
        <v>2.5457875457875452</v>
      </c>
      <c r="P11" s="29">
        <f t="shared" si="3"/>
        <v>7.9548206121495116E-2</v>
      </c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</row>
    <row r="12" spans="1:34" x14ac:dyDescent="0.25">
      <c r="A12" s="1" t="s">
        <v>17</v>
      </c>
      <c r="B12" s="1">
        <v>2.6038461538461539</v>
      </c>
      <c r="C12" s="1">
        <v>3.0307692307692307</v>
      </c>
      <c r="D12" s="29">
        <f t="shared" si="0"/>
        <v>2.8173076923076925</v>
      </c>
      <c r="E12" s="29">
        <f t="shared" si="1"/>
        <v>0.30188020273733362</v>
      </c>
      <c r="F12" s="29"/>
      <c r="G12" s="31" t="s">
        <v>17</v>
      </c>
      <c r="H12" s="31">
        <v>2.655128205128205</v>
      </c>
      <c r="I12" s="31">
        <v>2.5230769230769234</v>
      </c>
      <c r="J12" s="31">
        <v>2.6846153846153844</v>
      </c>
      <c r="K12" s="31">
        <v>2.5102564102564102</v>
      </c>
      <c r="L12" s="31">
        <v>2.678205128205128</v>
      </c>
      <c r="M12" s="31">
        <v>2.3897435897435897</v>
      </c>
      <c r="N12" s="31">
        <v>2.3051282051282054</v>
      </c>
      <c r="O12" s="29">
        <f t="shared" si="2"/>
        <v>2.535164835164835</v>
      </c>
      <c r="P12" s="29">
        <f t="shared" si="3"/>
        <v>0.14833404830855668</v>
      </c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</row>
    <row r="13" spans="1:34" x14ac:dyDescent="0.25">
      <c r="A13" s="1" t="s">
        <v>18</v>
      </c>
      <c r="B13" s="1">
        <v>2.7394230769230767</v>
      </c>
      <c r="C13" s="1">
        <v>2.9951923076923075</v>
      </c>
      <c r="D13" s="29">
        <f t="shared" si="0"/>
        <v>2.8673076923076923</v>
      </c>
      <c r="E13" s="29">
        <f t="shared" si="1"/>
        <v>0.18085615749579004</v>
      </c>
      <c r="F13" s="29"/>
      <c r="G13" s="31" t="s">
        <v>18</v>
      </c>
      <c r="H13" s="31">
        <v>2.6355769230769233</v>
      </c>
      <c r="I13" s="31">
        <v>2.5653846153846156</v>
      </c>
      <c r="J13" s="31">
        <v>2.6201923076923075</v>
      </c>
      <c r="K13" s="31">
        <v>2.4644230769230768</v>
      </c>
      <c r="L13" s="31">
        <v>2.6163461538461541</v>
      </c>
      <c r="M13" s="31">
        <v>2.3432692307692307</v>
      </c>
      <c r="N13" s="31">
        <v>2.5586538461538462</v>
      </c>
      <c r="O13" s="29">
        <f t="shared" si="2"/>
        <v>2.5434065934065937</v>
      </c>
      <c r="P13" s="29">
        <f t="shared" si="3"/>
        <v>0.10545177968544607</v>
      </c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</row>
    <row r="14" spans="1:34" x14ac:dyDescent="0.25">
      <c r="A14" s="1" t="s">
        <v>19</v>
      </c>
      <c r="B14" s="1">
        <v>2.9589743589743591</v>
      </c>
      <c r="C14" s="1">
        <v>3.0333333333333332</v>
      </c>
      <c r="D14" s="29">
        <f t="shared" si="0"/>
        <v>2.9961538461538462</v>
      </c>
      <c r="E14" s="29">
        <f t="shared" si="1"/>
        <v>5.2579735011307194E-2</v>
      </c>
      <c r="F14" s="29"/>
      <c r="G14" s="31" t="s">
        <v>19</v>
      </c>
      <c r="H14" s="31">
        <v>2.5474358974358973</v>
      </c>
      <c r="I14" s="31">
        <v>2.5705128205128203</v>
      </c>
      <c r="J14" s="31">
        <v>2.6923076923076925</v>
      </c>
      <c r="K14" s="31">
        <v>2.4884615384615385</v>
      </c>
      <c r="L14" s="31">
        <v>2.7333333333333338</v>
      </c>
      <c r="M14" s="31">
        <v>2.2923076923076922</v>
      </c>
      <c r="N14" s="31">
        <v>2.4564102564102566</v>
      </c>
      <c r="O14" s="29">
        <f t="shared" si="2"/>
        <v>2.54010989010989</v>
      </c>
      <c r="P14" s="29">
        <f t="shared" si="3"/>
        <v>0.14863635081995427</v>
      </c>
    </row>
    <row r="15" spans="1:34" x14ac:dyDescent="0.25">
      <c r="A15" s="1" t="s">
        <v>20</v>
      </c>
      <c r="B15" s="1">
        <v>2.743269230769231</v>
      </c>
      <c r="C15" s="1">
        <v>2.8759615384615387</v>
      </c>
      <c r="D15" s="29">
        <f t="shared" si="0"/>
        <v>2.8096153846153848</v>
      </c>
      <c r="E15" s="29">
        <f t="shared" si="1"/>
        <v>9.3827630580522625E-2</v>
      </c>
      <c r="F15" s="29"/>
      <c r="G15" s="31" t="s">
        <v>20</v>
      </c>
      <c r="H15" s="31">
        <v>2.4336538461538462</v>
      </c>
      <c r="I15" s="31">
        <v>2.8461538461538463</v>
      </c>
      <c r="J15" s="31">
        <v>2.7423076923076928</v>
      </c>
      <c r="K15" s="31">
        <v>2.7144230769230768</v>
      </c>
      <c r="L15" s="31">
        <v>2.9019230769230768</v>
      </c>
      <c r="M15" s="31">
        <v>2.6192307692307688</v>
      </c>
      <c r="N15" s="31">
        <v>2.7211538461538463</v>
      </c>
      <c r="O15" s="29">
        <f t="shared" si="2"/>
        <v>2.711263736263736</v>
      </c>
      <c r="P15" s="29">
        <f t="shared" si="3"/>
        <v>0.15338142377117484</v>
      </c>
    </row>
    <row r="16" spans="1:34" x14ac:dyDescent="0.25">
      <c r="A16" s="1" t="s">
        <v>21</v>
      </c>
      <c r="B16" s="1">
        <v>2.8490384615384619</v>
      </c>
      <c r="C16" s="1">
        <v>2.8913461538461536</v>
      </c>
      <c r="D16" s="29">
        <f t="shared" si="0"/>
        <v>2.8701923076923075</v>
      </c>
      <c r="E16" s="29">
        <f t="shared" si="1"/>
        <v>2.9916056127122746E-2</v>
      </c>
      <c r="F16" s="29"/>
      <c r="G16" s="31" t="s">
        <v>21</v>
      </c>
      <c r="H16" s="31">
        <v>2.6269230769230769</v>
      </c>
      <c r="I16" s="31">
        <v>2.7586538461538459</v>
      </c>
      <c r="J16" s="31">
        <v>2.7519230769230769</v>
      </c>
      <c r="K16" s="31">
        <v>2.8307692307692305</v>
      </c>
      <c r="L16" s="31">
        <v>2.7884615384615383</v>
      </c>
      <c r="M16" s="31">
        <v>2.5750000000000002</v>
      </c>
      <c r="N16" s="31">
        <v>2.8778846153846156</v>
      </c>
      <c r="O16" s="29">
        <f t="shared" si="2"/>
        <v>2.7442307692307693</v>
      </c>
      <c r="P16" s="29">
        <f t="shared" si="3"/>
        <v>0.10799379730526307</v>
      </c>
    </row>
    <row r="17" spans="1:19" x14ac:dyDescent="0.25">
      <c r="A17" s="1" t="s">
        <v>22</v>
      </c>
      <c r="B17" s="1">
        <v>2.8897435897435901</v>
      </c>
      <c r="C17" s="1">
        <v>2.8500000000000005</v>
      </c>
      <c r="D17" s="29">
        <f t="shared" si="0"/>
        <v>2.8698717948717953</v>
      </c>
      <c r="E17" s="29">
        <f t="shared" si="1"/>
        <v>2.8102961816388328E-2</v>
      </c>
      <c r="F17" s="29"/>
      <c r="G17" s="31" t="s">
        <v>22</v>
      </c>
      <c r="H17" s="31">
        <v>2.7141025641025638</v>
      </c>
      <c r="I17" s="31">
        <v>2.7641025641025641</v>
      </c>
      <c r="J17" s="31">
        <v>2.8294871794871801</v>
      </c>
      <c r="K17" s="31">
        <v>2.7282051282051283</v>
      </c>
      <c r="L17" s="31">
        <v>2.7333333333333334</v>
      </c>
      <c r="M17" s="31">
        <v>2.7410256410256411</v>
      </c>
      <c r="N17" s="31">
        <v>2.7833333333333332</v>
      </c>
      <c r="O17" s="29">
        <f t="shared" si="2"/>
        <v>2.7562271062271058</v>
      </c>
      <c r="P17" s="29">
        <f t="shared" si="3"/>
        <v>3.9746543669027426E-2</v>
      </c>
    </row>
    <row r="18" spans="1:19" x14ac:dyDescent="0.25">
      <c r="A18" s="1" t="s">
        <v>23</v>
      </c>
      <c r="B18" s="1">
        <v>2.4019230769230768</v>
      </c>
      <c r="C18" s="1">
        <v>2.5817307692307692</v>
      </c>
      <c r="D18" s="29">
        <f t="shared" si="0"/>
        <v>2.491826923076923</v>
      </c>
      <c r="E18" s="29">
        <f t="shared" si="1"/>
        <v>0.12714323854027346</v>
      </c>
      <c r="F18" s="29"/>
      <c r="G18" s="31" t="s">
        <v>23</v>
      </c>
      <c r="H18" s="31">
        <v>2.5240384615384617</v>
      </c>
      <c r="I18" s="31">
        <v>2.5048076923076925</v>
      </c>
      <c r="J18" s="31">
        <v>2.6269230769230769</v>
      </c>
      <c r="K18" s="31">
        <v>2.5461538461538455</v>
      </c>
      <c r="L18" s="31">
        <v>2.4894230769230767</v>
      </c>
      <c r="M18" s="31">
        <v>2.1192307692307688</v>
      </c>
      <c r="N18" s="31">
        <v>2.5442307692307695</v>
      </c>
      <c r="O18" s="29">
        <f t="shared" si="2"/>
        <v>2.4792582417582416</v>
      </c>
      <c r="P18" s="29">
        <f t="shared" si="3"/>
        <v>0.16476372078083595</v>
      </c>
    </row>
    <row r="19" spans="1:19" x14ac:dyDescent="0.25">
      <c r="A19" s="1" t="s">
        <v>24</v>
      </c>
      <c r="B19" s="1">
        <v>2.5480769230769229</v>
      </c>
      <c r="C19" s="1">
        <v>2.7673076923076922</v>
      </c>
      <c r="D19" s="29">
        <f t="shared" si="0"/>
        <v>2.6576923076923076</v>
      </c>
      <c r="E19" s="29">
        <f t="shared" si="1"/>
        <v>0.1550195635678201</v>
      </c>
      <c r="F19" s="29"/>
      <c r="G19" s="31" t="s">
        <v>24</v>
      </c>
      <c r="H19" s="31">
        <v>2.0269230769230768</v>
      </c>
      <c r="I19" s="31">
        <v>2.2942307692307691</v>
      </c>
      <c r="J19" s="31">
        <v>2.6269230769230769</v>
      </c>
      <c r="K19" s="31">
        <v>2.444230769230769</v>
      </c>
      <c r="L19" s="31">
        <v>2.1519230769230768</v>
      </c>
      <c r="M19" s="31">
        <v>2.6307692307692312</v>
      </c>
      <c r="N19" s="31">
        <v>2.5076923076923077</v>
      </c>
      <c r="O19" s="29">
        <f t="shared" si="2"/>
        <v>2.3832417582417582</v>
      </c>
      <c r="P19" s="29">
        <f t="shared" si="3"/>
        <v>0.2338989541798191</v>
      </c>
    </row>
    <row r="20" spans="1:19" s="32" customFormat="1" x14ac:dyDescent="0.25">
      <c r="S20" s="33"/>
    </row>
    <row r="22" spans="1:19" s="25" customFormat="1" x14ac:dyDescent="0.25">
      <c r="A22" s="42" t="s">
        <v>37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S22" s="26"/>
    </row>
    <row r="23" spans="1:19" ht="22.5" customHeight="1" x14ac:dyDescent="0.25">
      <c r="B23" s="43" t="s">
        <v>38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</row>
    <row r="24" spans="1:19" ht="17.399999999999999" x14ac:dyDescent="0.25">
      <c r="A24" s="2"/>
      <c r="B24" s="1" t="s">
        <v>9</v>
      </c>
      <c r="C24" s="1" t="s">
        <v>10</v>
      </c>
      <c r="D24" s="1" t="s">
        <v>11</v>
      </c>
      <c r="E24" s="1" t="s">
        <v>12</v>
      </c>
      <c r="F24" s="1" t="s">
        <v>13</v>
      </c>
      <c r="G24" s="1" t="s">
        <v>14</v>
      </c>
      <c r="H24" s="1" t="s">
        <v>15</v>
      </c>
      <c r="I24" s="1" t="s">
        <v>16</v>
      </c>
      <c r="J24" s="1" t="s">
        <v>17</v>
      </c>
      <c r="K24" s="1" t="s">
        <v>18</v>
      </c>
      <c r="L24" s="1" t="s">
        <v>19</v>
      </c>
      <c r="M24" s="1" t="s">
        <v>20</v>
      </c>
      <c r="N24" s="1" t="s">
        <v>85</v>
      </c>
      <c r="O24" s="1" t="s">
        <v>22</v>
      </c>
      <c r="P24" s="1" t="s">
        <v>23</v>
      </c>
      <c r="Q24" s="1" t="s">
        <v>24</v>
      </c>
      <c r="R24" s="28" t="s">
        <v>27</v>
      </c>
      <c r="S24" s="34" t="s">
        <v>26</v>
      </c>
    </row>
    <row r="25" spans="1:19" ht="17.399999999999999" x14ac:dyDescent="0.25">
      <c r="A25" s="2" t="s">
        <v>0</v>
      </c>
      <c r="B25" s="1">
        <v>2.7609890109890101</v>
      </c>
      <c r="C25" s="1">
        <v>2.8163461538461538</v>
      </c>
      <c r="D25" s="1">
        <v>2.8698717948717949</v>
      </c>
      <c r="E25" s="1">
        <v>2.9324175824175822</v>
      </c>
      <c r="F25" s="1">
        <v>2.8855769230769228</v>
      </c>
      <c r="G25" s="1">
        <v>2.8072115384615386</v>
      </c>
      <c r="H25" s="1">
        <v>2.9519230769230766</v>
      </c>
      <c r="I25" s="1">
        <v>2.791666666666667</v>
      </c>
      <c r="J25" s="1">
        <v>2.8173076923076925</v>
      </c>
      <c r="K25" s="1">
        <v>2.8673076923076923</v>
      </c>
      <c r="L25" s="1">
        <v>2.9961538461538462</v>
      </c>
      <c r="M25" s="1">
        <v>2.8096153846153848</v>
      </c>
      <c r="N25" s="1">
        <v>2.8701923076923075</v>
      </c>
      <c r="O25" s="1">
        <v>2.8698717948717953</v>
      </c>
      <c r="P25" s="1">
        <v>2.85</v>
      </c>
      <c r="Q25" s="1">
        <v>2.6576923076923076</v>
      </c>
      <c r="R25" s="1">
        <f>AVERAGE(B25:Q25)</f>
        <v>2.8471339858058609</v>
      </c>
      <c r="S25" s="3">
        <f>STDEV(B25:Q25)</f>
        <v>7.9642699383866949E-2</v>
      </c>
    </row>
    <row r="26" spans="1:19" s="32" customFormat="1" ht="17.399999999999999" x14ac:dyDescent="0.25">
      <c r="A26" s="35" t="s">
        <v>34</v>
      </c>
      <c r="B26" s="36">
        <v>2.5078492935635794</v>
      </c>
      <c r="C26" s="36">
        <v>2.3642857142857139</v>
      </c>
      <c r="D26" s="36">
        <v>2.502014652014652</v>
      </c>
      <c r="E26" s="36">
        <v>2.5866562009419156</v>
      </c>
      <c r="F26" s="36">
        <v>2.5059065934065932</v>
      </c>
      <c r="G26" s="36">
        <v>2.6243269230769228</v>
      </c>
      <c r="H26" s="36">
        <v>2.7576923076923081</v>
      </c>
      <c r="I26" s="36">
        <v>2.5457875457875452</v>
      </c>
      <c r="J26" s="36">
        <v>2.535164835164835</v>
      </c>
      <c r="K26" s="36">
        <v>2.5434065934065937</v>
      </c>
      <c r="L26" s="36">
        <v>2.5814102564102566</v>
      </c>
      <c r="M26" s="36">
        <v>2.711263736263736</v>
      </c>
      <c r="N26" s="36">
        <v>2.7442307692307693</v>
      </c>
      <c r="O26" s="36">
        <v>2.7562271062271058</v>
      </c>
      <c r="P26" s="36">
        <v>2.4792582417582416</v>
      </c>
      <c r="Q26" s="36">
        <v>2.3832417582417582</v>
      </c>
      <c r="R26" s="36">
        <f>AVERAGE(B26:Q26)</f>
        <v>2.5705451579670329</v>
      </c>
      <c r="S26" s="33">
        <f>STDEV(B26:Q26)</f>
        <v>0.12223085328727536</v>
      </c>
    </row>
    <row r="27" spans="1:19" ht="17.399999999999999" x14ac:dyDescent="0.25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9" s="25" customFormat="1" ht="23.25" customHeight="1" x14ac:dyDescent="0.25">
      <c r="A28" s="42" t="s">
        <v>39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</row>
    <row r="29" spans="1:19" ht="17.399999999999999" x14ac:dyDescent="0.25">
      <c r="A29" s="2"/>
      <c r="B29" s="43" t="s">
        <v>40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</row>
    <row r="30" spans="1:19" ht="17.399999999999999" x14ac:dyDescent="0.25">
      <c r="A30" s="2"/>
      <c r="B30" s="1" t="s">
        <v>9</v>
      </c>
      <c r="C30" s="1" t="s">
        <v>10</v>
      </c>
      <c r="D30" s="1" t="s">
        <v>11</v>
      </c>
      <c r="E30" s="1" t="s">
        <v>12</v>
      </c>
      <c r="F30" s="1" t="s">
        <v>13</v>
      </c>
      <c r="G30" s="1" t="s">
        <v>14</v>
      </c>
      <c r="H30" s="1" t="s">
        <v>15</v>
      </c>
      <c r="I30" s="1" t="s">
        <v>16</v>
      </c>
      <c r="J30" s="1" t="s">
        <v>17</v>
      </c>
      <c r="K30" s="1" t="s">
        <v>18</v>
      </c>
      <c r="L30" s="1" t="s">
        <v>19</v>
      </c>
      <c r="M30" s="1" t="s">
        <v>20</v>
      </c>
      <c r="N30" s="1" t="s">
        <v>21</v>
      </c>
      <c r="O30" s="1" t="s">
        <v>22</v>
      </c>
      <c r="P30" s="1" t="s">
        <v>23</v>
      </c>
      <c r="Q30" s="1" t="s">
        <v>24</v>
      </c>
      <c r="R30" s="28" t="s">
        <v>27</v>
      </c>
      <c r="S30" s="34" t="s">
        <v>26</v>
      </c>
    </row>
    <row r="31" spans="1:19" ht="36" x14ac:dyDescent="0.25">
      <c r="A31" s="37" t="s">
        <v>35</v>
      </c>
      <c r="B31" s="1">
        <f t="shared" ref="B31:Q31" si="4">B25*3.85</f>
        <v>10.62980769230769</v>
      </c>
      <c r="C31" s="1">
        <f t="shared" si="4"/>
        <v>10.842932692307693</v>
      </c>
      <c r="D31" s="1">
        <f t="shared" si="4"/>
        <v>11.049006410256411</v>
      </c>
      <c r="E31" s="1">
        <f t="shared" si="4"/>
        <v>11.289807692307692</v>
      </c>
      <c r="F31" s="1">
        <f t="shared" si="4"/>
        <v>11.109471153846153</v>
      </c>
      <c r="G31" s="1">
        <f t="shared" si="4"/>
        <v>10.807764423076923</v>
      </c>
      <c r="H31" s="1">
        <f t="shared" si="4"/>
        <v>11.364903846153846</v>
      </c>
      <c r="I31" s="1">
        <f t="shared" si="4"/>
        <v>10.747916666666669</v>
      </c>
      <c r="J31" s="1">
        <f t="shared" si="4"/>
        <v>10.846634615384616</v>
      </c>
      <c r="K31" s="1">
        <f t="shared" si="4"/>
        <v>11.039134615384615</v>
      </c>
      <c r="L31" s="1">
        <f t="shared" si="4"/>
        <v>11.535192307692308</v>
      </c>
      <c r="M31" s="1">
        <f t="shared" si="4"/>
        <v>10.817019230769231</v>
      </c>
      <c r="N31" s="1">
        <f t="shared" si="4"/>
        <v>11.050240384615384</v>
      </c>
      <c r="O31" s="1">
        <f t="shared" si="4"/>
        <v>11.049006410256412</v>
      </c>
      <c r="P31" s="1">
        <f t="shared" si="4"/>
        <v>10.9725</v>
      </c>
      <c r="Q31" s="1">
        <f t="shared" si="4"/>
        <v>10.232115384615385</v>
      </c>
      <c r="R31" s="1">
        <f>AVERAGE(B31:Q31)</f>
        <v>10.961465845352565</v>
      </c>
      <c r="S31" s="3">
        <f>STDEV(B31:Q31)</f>
        <v>0.30662439262788749</v>
      </c>
    </row>
    <row r="32" spans="1:19" s="32" customFormat="1" ht="36" x14ac:dyDescent="0.25">
      <c r="A32" s="38" t="s">
        <v>36</v>
      </c>
      <c r="B32" s="36">
        <f t="shared" ref="B32:Q32" si="5">B26*4.73</f>
        <v>11.862127158555731</v>
      </c>
      <c r="C32" s="36">
        <f t="shared" si="5"/>
        <v>11.183071428571427</v>
      </c>
      <c r="D32" s="36">
        <f t="shared" si="5"/>
        <v>11.834529304029305</v>
      </c>
      <c r="E32" s="36">
        <f t="shared" si="5"/>
        <v>12.234883830455262</v>
      </c>
      <c r="F32" s="36">
        <f t="shared" si="5"/>
        <v>11.852938186813187</v>
      </c>
      <c r="G32" s="36">
        <f t="shared" si="5"/>
        <v>12.413066346153846</v>
      </c>
      <c r="H32" s="36">
        <f t="shared" si="5"/>
        <v>13.043884615384618</v>
      </c>
      <c r="I32" s="36">
        <f t="shared" si="5"/>
        <v>12.041575091575091</v>
      </c>
      <c r="J32" s="36">
        <f t="shared" si="5"/>
        <v>11.991329670329671</v>
      </c>
      <c r="K32" s="36">
        <f t="shared" si="5"/>
        <v>12.030313186813189</v>
      </c>
      <c r="L32" s="36">
        <f t="shared" si="5"/>
        <v>12.210070512820515</v>
      </c>
      <c r="M32" s="36">
        <f t="shared" si="5"/>
        <v>12.824277472527472</v>
      </c>
      <c r="N32" s="36">
        <f t="shared" si="5"/>
        <v>12.980211538461539</v>
      </c>
      <c r="O32" s="36">
        <f t="shared" si="5"/>
        <v>13.036954212454212</v>
      </c>
      <c r="P32" s="36">
        <f t="shared" si="5"/>
        <v>11.726891483516484</v>
      </c>
      <c r="Q32" s="36">
        <f t="shared" si="5"/>
        <v>11.272733516483518</v>
      </c>
      <c r="R32" s="36">
        <f>AVERAGE(B32:Q32)</f>
        <v>12.158678597184068</v>
      </c>
      <c r="S32" s="33">
        <f>STDEV(B32:Q32)</f>
        <v>0.57815193604881232</v>
      </c>
    </row>
  </sheetData>
  <mergeCells count="9">
    <mergeCell ref="A1:P1"/>
    <mergeCell ref="A22:P22"/>
    <mergeCell ref="A28:S28"/>
    <mergeCell ref="B29:Q29"/>
    <mergeCell ref="D2:E2"/>
    <mergeCell ref="B2:C2"/>
    <mergeCell ref="O2:P2"/>
    <mergeCell ref="H2:N2"/>
    <mergeCell ref="B23:Q23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D637F-1163-4EC8-8549-ED336CE5A954}">
  <dimension ref="B1:V107"/>
  <sheetViews>
    <sheetView workbookViewId="0">
      <selection sqref="A1:XFD1048576"/>
    </sheetView>
  </sheetViews>
  <sheetFormatPr defaultColWidth="9" defaultRowHeight="14.4" x14ac:dyDescent="0.25"/>
  <cols>
    <col min="2" max="2" width="11.44140625" customWidth="1"/>
    <col min="3" max="3" width="11.88671875" customWidth="1"/>
    <col min="5" max="5" width="16.5546875" customWidth="1"/>
    <col min="6" max="6" width="18.21875" customWidth="1"/>
    <col min="7" max="7" width="34.88671875" customWidth="1"/>
    <col min="8" max="8" width="42.21875" customWidth="1"/>
    <col min="9" max="9" width="15.88671875" style="27" customWidth="1"/>
    <col min="10" max="10" width="11.44140625" customWidth="1"/>
    <col min="12" max="12" width="11.21875" style="5" customWidth="1"/>
    <col min="13" max="13" width="16.5546875" customWidth="1"/>
    <col min="14" max="14" width="18.21875" customWidth="1"/>
    <col min="15" max="15" width="23.5546875" customWidth="1"/>
    <col min="16" max="16" width="26" customWidth="1"/>
  </cols>
  <sheetData>
    <row r="1" spans="2:22" ht="48.75" customHeight="1" x14ac:dyDescent="0.25">
      <c r="B1" s="15" t="s">
        <v>143</v>
      </c>
      <c r="J1" s="15" t="s">
        <v>143</v>
      </c>
    </row>
    <row r="2" spans="2:22" ht="64.5" customHeight="1" x14ac:dyDescent="0.25">
      <c r="B2" s="12"/>
      <c r="C2" s="108"/>
      <c r="E2" s="109" t="s">
        <v>144</v>
      </c>
      <c r="F2" s="109" t="s">
        <v>145</v>
      </c>
      <c r="G2" s="110" t="s">
        <v>146</v>
      </c>
      <c r="H2" s="110" t="s">
        <v>147</v>
      </c>
      <c r="J2" s="12"/>
      <c r="L2" s="111" t="s">
        <v>148</v>
      </c>
      <c r="M2" s="109" t="s">
        <v>144</v>
      </c>
      <c r="N2" s="109" t="s">
        <v>145</v>
      </c>
      <c r="O2" s="110" t="s">
        <v>146</v>
      </c>
      <c r="P2" s="110" t="s">
        <v>147</v>
      </c>
      <c r="Q2" s="112"/>
      <c r="R2" s="112"/>
      <c r="S2" s="112"/>
      <c r="T2" s="112"/>
      <c r="U2" s="112"/>
      <c r="V2" s="112"/>
    </row>
    <row r="3" spans="2:22" ht="88.5" customHeight="1" x14ac:dyDescent="0.25">
      <c r="B3" s="51" t="s">
        <v>92</v>
      </c>
      <c r="C3" s="51" t="s">
        <v>93</v>
      </c>
      <c r="D3" s="110" t="s">
        <v>149</v>
      </c>
      <c r="E3" s="109"/>
      <c r="F3" s="109"/>
      <c r="G3" s="110" t="s">
        <v>150</v>
      </c>
      <c r="H3" s="110" t="s">
        <v>151</v>
      </c>
      <c r="I3" s="81"/>
      <c r="J3" s="51" t="s">
        <v>92</v>
      </c>
      <c r="K3" s="51" t="s">
        <v>93</v>
      </c>
      <c r="L3" s="111"/>
      <c r="M3" s="109"/>
      <c r="N3" s="109"/>
      <c r="O3" s="110" t="s">
        <v>150</v>
      </c>
      <c r="P3" s="110" t="s">
        <v>151</v>
      </c>
      <c r="Q3" s="112"/>
      <c r="R3" s="112"/>
      <c r="S3" s="112"/>
      <c r="T3" s="112"/>
      <c r="U3" s="112"/>
      <c r="V3" s="112"/>
    </row>
    <row r="4" spans="2:22" x14ac:dyDescent="0.25">
      <c r="B4" s="84" t="s">
        <v>124</v>
      </c>
      <c r="C4" s="81">
        <v>1</v>
      </c>
      <c r="D4" s="27">
        <v>1.5</v>
      </c>
      <c r="E4" s="27">
        <v>217.1640625</v>
      </c>
      <c r="F4" s="27">
        <f>E4*3.85</f>
        <v>836.08164062499998</v>
      </c>
      <c r="G4" s="113">
        <f t="shared" ref="G4:G15" si="0">D4/$E$4</f>
        <v>6.9072202036190959E-3</v>
      </c>
      <c r="H4" s="113">
        <f>D4/$F$4</f>
        <v>1.7940831697711938E-3</v>
      </c>
      <c r="I4" s="87"/>
      <c r="J4" s="84" t="s">
        <v>124</v>
      </c>
      <c r="K4" s="81">
        <v>1</v>
      </c>
      <c r="L4" s="114">
        <v>1.5</v>
      </c>
      <c r="M4" s="27">
        <v>217.1640625</v>
      </c>
      <c r="N4" s="27">
        <f>M4*3.85</f>
        <v>836.08164062499998</v>
      </c>
      <c r="O4" s="115">
        <v>7.0000000000000001E-3</v>
      </c>
      <c r="P4" s="115">
        <v>2E-3</v>
      </c>
      <c r="Q4" s="27"/>
      <c r="R4" s="27"/>
      <c r="S4" s="27"/>
      <c r="T4" s="27"/>
      <c r="U4" s="27"/>
      <c r="V4" s="27"/>
    </row>
    <row r="5" spans="2:22" x14ac:dyDescent="0.25">
      <c r="B5" s="84"/>
      <c r="C5" s="81">
        <v>2</v>
      </c>
      <c r="D5" s="27">
        <v>2.2000000000000002</v>
      </c>
      <c r="E5" s="27"/>
      <c r="F5" s="27"/>
      <c r="G5" s="113">
        <f t="shared" si="0"/>
        <v>1.0130589631974675E-2</v>
      </c>
      <c r="H5" s="113">
        <f t="shared" ref="H5:H15" si="1">D5/$F$4</f>
        <v>2.6313219823310844E-3</v>
      </c>
      <c r="I5" s="87"/>
      <c r="J5" s="84"/>
      <c r="K5" s="81">
        <v>2</v>
      </c>
      <c r="L5" s="114">
        <v>2.2000000000000002</v>
      </c>
      <c r="M5" s="27"/>
      <c r="N5" s="27"/>
      <c r="O5" s="115">
        <v>0.01</v>
      </c>
      <c r="P5" s="115">
        <v>3.0000000000000001E-3</v>
      </c>
      <c r="Q5" s="27"/>
      <c r="R5" s="27"/>
      <c r="S5" s="27"/>
      <c r="T5" s="27"/>
      <c r="U5" s="27"/>
      <c r="V5" s="27"/>
    </row>
    <row r="6" spans="2:22" ht="20.25" customHeight="1" x14ac:dyDescent="0.25">
      <c r="B6" s="84"/>
      <c r="C6" s="81">
        <v>3</v>
      </c>
      <c r="D6" s="27">
        <v>1.34</v>
      </c>
      <c r="E6" s="27"/>
      <c r="F6" s="27"/>
      <c r="G6" s="116">
        <f t="shared" si="0"/>
        <v>6.1704500485663923E-3</v>
      </c>
      <c r="H6" s="116">
        <f t="shared" si="1"/>
        <v>1.602714298328933E-3</v>
      </c>
      <c r="I6" s="87"/>
      <c r="J6" s="84"/>
      <c r="K6" s="81">
        <v>3</v>
      </c>
      <c r="L6" s="114">
        <v>1.3440000000000001</v>
      </c>
      <c r="M6" s="27"/>
      <c r="N6" s="27"/>
      <c r="O6" s="115"/>
      <c r="P6" s="115"/>
      <c r="Q6" s="27"/>
      <c r="R6" s="27"/>
      <c r="S6" s="27"/>
      <c r="T6" s="27"/>
      <c r="U6" s="27"/>
      <c r="V6" s="27"/>
    </row>
    <row r="7" spans="2:22" x14ac:dyDescent="0.25">
      <c r="B7" s="84"/>
      <c r="C7" s="81">
        <v>4</v>
      </c>
      <c r="D7" s="27">
        <v>1.7</v>
      </c>
      <c r="E7" s="27"/>
      <c r="F7" s="27"/>
      <c r="G7" s="113">
        <f t="shared" si="0"/>
        <v>7.8281828974349748E-3</v>
      </c>
      <c r="H7" s="113">
        <f t="shared" si="1"/>
        <v>2.0332942590740193E-3</v>
      </c>
      <c r="I7" s="89" t="s">
        <v>152</v>
      </c>
      <c r="J7" s="84"/>
      <c r="K7" s="81">
        <v>4</v>
      </c>
      <c r="L7" s="114">
        <v>1.7</v>
      </c>
      <c r="M7" s="27"/>
      <c r="N7" s="27"/>
      <c r="O7" s="115">
        <v>8.0000000000000002E-3</v>
      </c>
      <c r="P7" s="115">
        <v>2E-3</v>
      </c>
      <c r="Q7" s="27"/>
      <c r="R7" s="27"/>
      <c r="S7" s="27"/>
      <c r="T7" s="27"/>
      <c r="U7" s="27"/>
      <c r="V7" s="27"/>
    </row>
    <row r="8" spans="2:22" x14ac:dyDescent="0.25">
      <c r="B8" s="84"/>
      <c r="C8" s="81">
        <v>5</v>
      </c>
      <c r="D8" s="27">
        <v>1.5</v>
      </c>
      <c r="E8" s="27"/>
      <c r="F8" s="27"/>
      <c r="G8" s="113">
        <f t="shared" si="0"/>
        <v>6.9072202036190959E-3</v>
      </c>
      <c r="H8" s="113">
        <f t="shared" si="1"/>
        <v>1.7940831697711938E-3</v>
      </c>
      <c r="I8" s="89"/>
      <c r="J8" s="84"/>
      <c r="K8" s="81">
        <v>5</v>
      </c>
      <c r="L8" s="114">
        <v>1.5</v>
      </c>
      <c r="M8" s="27"/>
      <c r="N8" s="27"/>
      <c r="O8" s="115">
        <v>7.0000000000000001E-3</v>
      </c>
      <c r="P8" s="115">
        <v>2E-3</v>
      </c>
      <c r="Q8" s="27"/>
      <c r="R8" s="27"/>
      <c r="S8" s="27"/>
      <c r="T8" s="27"/>
      <c r="U8" s="27"/>
      <c r="V8" s="27"/>
    </row>
    <row r="9" spans="2:22" ht="17.25" customHeight="1" x14ac:dyDescent="0.25">
      <c r="B9" s="84"/>
      <c r="C9" s="81">
        <v>6</v>
      </c>
      <c r="D9" s="27">
        <v>2.4</v>
      </c>
      <c r="E9" s="27"/>
      <c r="F9" s="27"/>
      <c r="G9" s="116">
        <f t="shared" si="0"/>
        <v>1.1051552325790552E-2</v>
      </c>
      <c r="H9" s="116">
        <f t="shared" si="1"/>
        <v>2.8705330716339099E-3</v>
      </c>
      <c r="I9" s="89"/>
      <c r="J9" s="84"/>
      <c r="K9" s="81">
        <v>6</v>
      </c>
      <c r="L9" s="114">
        <v>2.4</v>
      </c>
      <c r="M9" s="27"/>
      <c r="N9" s="27"/>
      <c r="O9" s="115">
        <v>1.0999999999999999E-2</v>
      </c>
      <c r="P9" s="115">
        <v>3.0000000000000001E-3</v>
      </c>
      <c r="Q9" s="27"/>
      <c r="R9" s="27"/>
      <c r="S9" s="27"/>
      <c r="T9" s="27"/>
      <c r="U9" s="27"/>
      <c r="V9" s="27"/>
    </row>
    <row r="10" spans="2:22" x14ac:dyDescent="0.25">
      <c r="B10" s="84"/>
      <c r="C10" s="81">
        <v>7</v>
      </c>
      <c r="D10" s="27">
        <v>1.6</v>
      </c>
      <c r="E10" s="27"/>
      <c r="F10" s="27"/>
      <c r="G10" s="116">
        <f t="shared" si="0"/>
        <v>7.3677015505270354E-3</v>
      </c>
      <c r="H10" s="116">
        <f t="shared" si="1"/>
        <v>1.9136887144226068E-3</v>
      </c>
      <c r="I10" s="89"/>
      <c r="J10" s="84"/>
      <c r="K10" s="81">
        <v>7</v>
      </c>
      <c r="L10" s="114">
        <v>1.6</v>
      </c>
      <c r="M10" s="27"/>
      <c r="N10" s="27"/>
      <c r="O10" s="115">
        <v>7.0000000000000001E-3</v>
      </c>
      <c r="P10" s="115">
        <v>2E-3</v>
      </c>
      <c r="Q10" s="27"/>
      <c r="R10" s="27"/>
      <c r="S10" s="27"/>
      <c r="T10" s="27"/>
      <c r="U10" s="27"/>
      <c r="V10" s="27"/>
    </row>
    <row r="11" spans="2:22" x14ac:dyDescent="0.25">
      <c r="B11" s="84"/>
      <c r="C11" s="81">
        <v>8</v>
      </c>
      <c r="D11" s="27">
        <v>4.2</v>
      </c>
      <c r="G11" s="117">
        <f t="shared" si="0"/>
        <v>1.9340216570133469E-2</v>
      </c>
      <c r="H11" s="117">
        <f t="shared" si="1"/>
        <v>5.0234328753593427E-3</v>
      </c>
      <c r="I11" s="89"/>
      <c r="J11" s="84"/>
      <c r="K11" s="81">
        <v>8</v>
      </c>
      <c r="L11" s="114">
        <v>4.2</v>
      </c>
      <c r="O11" s="16"/>
      <c r="P11" s="16"/>
      <c r="Q11" s="27"/>
      <c r="R11" s="27"/>
      <c r="S11" s="27"/>
      <c r="T11" s="27"/>
      <c r="U11" s="27"/>
      <c r="V11" s="27"/>
    </row>
    <row r="12" spans="2:22" x14ac:dyDescent="0.25">
      <c r="B12" s="84"/>
      <c r="C12" s="81">
        <v>9</v>
      </c>
      <c r="D12" s="27">
        <v>1.5</v>
      </c>
      <c r="E12" s="27"/>
      <c r="F12" s="27"/>
      <c r="G12" s="113">
        <f t="shared" si="0"/>
        <v>6.9072202036190959E-3</v>
      </c>
      <c r="H12" s="113">
        <f t="shared" si="1"/>
        <v>1.7940831697711938E-3</v>
      </c>
      <c r="I12" s="89"/>
      <c r="J12" s="84"/>
      <c r="K12" s="81">
        <v>9</v>
      </c>
      <c r="L12" s="114">
        <v>1.5</v>
      </c>
      <c r="M12" s="27"/>
      <c r="N12" s="27"/>
      <c r="O12" s="115">
        <v>7.0000000000000001E-3</v>
      </c>
      <c r="P12" s="115">
        <v>2E-3</v>
      </c>
      <c r="Q12" s="27"/>
      <c r="R12" s="27"/>
      <c r="S12" s="27"/>
      <c r="T12" s="27"/>
      <c r="U12" s="27"/>
      <c r="V12" s="27"/>
    </row>
    <row r="13" spans="2:22" x14ac:dyDescent="0.25">
      <c r="B13" s="84"/>
      <c r="C13" s="81">
        <v>10</v>
      </c>
      <c r="D13" s="27">
        <v>0.5</v>
      </c>
      <c r="E13" s="27"/>
      <c r="F13" s="27"/>
      <c r="G13" s="113">
        <f t="shared" si="0"/>
        <v>2.3024067345396985E-3</v>
      </c>
      <c r="H13" s="113">
        <f t="shared" si="1"/>
        <v>5.9802772325706459E-4</v>
      </c>
      <c r="I13" s="87"/>
      <c r="J13" s="84"/>
      <c r="K13" s="81">
        <v>10</v>
      </c>
      <c r="L13" s="114">
        <v>0.5</v>
      </c>
      <c r="M13" s="27"/>
      <c r="N13" s="27"/>
      <c r="O13" s="115">
        <v>2E-3</v>
      </c>
      <c r="P13" s="115">
        <v>1E-3</v>
      </c>
      <c r="Q13" s="27"/>
      <c r="R13" s="27"/>
      <c r="S13" s="27"/>
      <c r="T13" s="27"/>
      <c r="U13" s="27"/>
      <c r="V13" s="27"/>
    </row>
    <row r="14" spans="2:22" x14ac:dyDescent="0.25">
      <c r="B14" s="84"/>
      <c r="C14" s="81">
        <v>11</v>
      </c>
      <c r="D14" s="27">
        <v>-0.80000000000000404</v>
      </c>
      <c r="E14" s="27"/>
      <c r="F14" s="27"/>
      <c r="G14" s="117">
        <f t="shared" si="0"/>
        <v>-3.6838507752635363E-3</v>
      </c>
      <c r="H14" s="117">
        <f t="shared" si="1"/>
        <v>-9.5684435721130816E-4</v>
      </c>
      <c r="I14" s="87"/>
      <c r="J14" s="84"/>
      <c r="K14" s="81">
        <v>11</v>
      </c>
      <c r="L14" s="114">
        <v>-0.80000000000000404</v>
      </c>
      <c r="M14" s="27"/>
      <c r="N14" s="27"/>
      <c r="O14" s="113"/>
      <c r="P14" s="113"/>
      <c r="Q14" s="27"/>
      <c r="R14" s="27"/>
      <c r="S14" s="27"/>
      <c r="T14" s="27"/>
      <c r="U14" s="27"/>
      <c r="V14" s="27"/>
    </row>
    <row r="15" spans="2:22" x14ac:dyDescent="0.25">
      <c r="B15" s="84"/>
      <c r="C15" s="81">
        <v>12</v>
      </c>
      <c r="D15" s="27">
        <v>-0.5</v>
      </c>
      <c r="E15" s="27"/>
      <c r="F15" s="27"/>
      <c r="G15" s="117">
        <f t="shared" si="0"/>
        <v>-2.3024067345396985E-3</v>
      </c>
      <c r="H15" s="117">
        <f t="shared" si="1"/>
        <v>-5.9802772325706459E-4</v>
      </c>
      <c r="I15" s="87"/>
      <c r="J15" s="84"/>
      <c r="K15" s="81">
        <v>12</v>
      </c>
      <c r="L15" s="114">
        <v>-0.5</v>
      </c>
      <c r="M15" s="27"/>
      <c r="N15" s="27"/>
      <c r="O15" s="113"/>
      <c r="P15" s="113"/>
      <c r="Q15" s="27"/>
      <c r="R15" s="27"/>
      <c r="S15" s="27"/>
      <c r="T15" s="27"/>
      <c r="U15" s="27"/>
      <c r="V15" s="27"/>
    </row>
    <row r="16" spans="2:22" ht="30.75" customHeight="1" x14ac:dyDescent="0.25">
      <c r="B16" s="91"/>
      <c r="C16" s="118" t="s">
        <v>153</v>
      </c>
      <c r="D16" s="119"/>
      <c r="E16" s="119"/>
      <c r="F16" s="28"/>
      <c r="G16" s="120">
        <f>AVERAGE(G4:G15)</f>
        <v>6.5772085716684046E-3</v>
      </c>
      <c r="H16" s="120">
        <f>AVERAGE(H4:H15)</f>
        <v>1.7083658627710142E-3</v>
      </c>
      <c r="I16" s="94"/>
      <c r="J16" s="91"/>
      <c r="K16" s="118" t="s">
        <v>153</v>
      </c>
      <c r="L16" s="119"/>
      <c r="M16" s="119"/>
      <c r="N16" s="28"/>
      <c r="O16" s="120">
        <f>AVERAGE(O4:O15)</f>
        <v>7.3749999999999996E-3</v>
      </c>
      <c r="P16" s="120">
        <f>AVERAGE(P4:P15)</f>
        <v>2.1250000000000002E-3</v>
      </c>
      <c r="Q16" s="27"/>
      <c r="R16" s="27"/>
      <c r="S16" s="27"/>
      <c r="T16" s="27"/>
      <c r="U16" s="27"/>
      <c r="V16" s="27"/>
    </row>
    <row r="17" spans="2:22" ht="15.6" x14ac:dyDescent="0.25">
      <c r="B17" s="91"/>
      <c r="C17" s="118" t="s">
        <v>154</v>
      </c>
      <c r="D17" s="119"/>
      <c r="E17" s="119"/>
      <c r="F17" s="28"/>
      <c r="G17" s="120">
        <f>STDEV(G4:G16)</f>
        <v>5.7780725682967304E-3</v>
      </c>
      <c r="H17" s="120">
        <f>STDEV(H4:H16)</f>
        <v>1.5007980696874624E-3</v>
      </c>
      <c r="I17" s="94"/>
      <c r="J17" s="91"/>
      <c r="K17" s="118" t="s">
        <v>154</v>
      </c>
      <c r="L17" s="119"/>
      <c r="M17" s="119"/>
      <c r="N17" s="28"/>
      <c r="O17" s="120">
        <f>STDEV(O4:O16)</f>
        <v>2.4968730444297721E-3</v>
      </c>
      <c r="P17" s="120">
        <f>STDEV(P4:P16)</f>
        <v>5.9947894041408999E-4</v>
      </c>
      <c r="Q17" s="27"/>
      <c r="R17" s="27"/>
      <c r="S17" s="27"/>
      <c r="T17" s="27"/>
      <c r="U17" s="27"/>
      <c r="V17" s="27"/>
    </row>
    <row r="18" spans="2:22" ht="53.25" customHeight="1" x14ac:dyDescent="0.25">
      <c r="B18" s="84" t="s">
        <v>127</v>
      </c>
      <c r="C18" s="81">
        <v>1</v>
      </c>
      <c r="D18" s="27">
        <v>3.2</v>
      </c>
      <c r="E18" s="27">
        <v>236.532430555556</v>
      </c>
      <c r="F18" s="27">
        <f>E18*4.73</f>
        <v>1118.7983965277799</v>
      </c>
      <c r="G18" s="113">
        <f>D18/$E$18</f>
        <v>1.3528800226184605E-2</v>
      </c>
      <c r="H18" s="113">
        <f>D18/$F$18</f>
        <v>2.8602114643096412E-3</v>
      </c>
      <c r="I18" s="87"/>
      <c r="J18" s="84" t="s">
        <v>127</v>
      </c>
      <c r="K18" s="81">
        <v>1</v>
      </c>
      <c r="L18" s="114">
        <v>3.2</v>
      </c>
      <c r="M18" s="27">
        <v>236.532430555556</v>
      </c>
      <c r="N18" s="27">
        <f>M18*4.73</f>
        <v>1118.7983965277799</v>
      </c>
      <c r="O18" s="115">
        <v>1.4E-2</v>
      </c>
      <c r="P18" s="115">
        <v>3.0000000000000001E-3</v>
      </c>
      <c r="Q18" s="27"/>
      <c r="R18" s="27"/>
      <c r="S18" s="27"/>
      <c r="T18" s="27"/>
      <c r="U18" s="27"/>
      <c r="V18" s="27"/>
    </row>
    <row r="19" spans="2:22" x14ac:dyDescent="0.25">
      <c r="B19" s="84"/>
      <c r="C19" s="81">
        <v>2</v>
      </c>
      <c r="D19" s="27">
        <v>2</v>
      </c>
      <c r="E19" s="27"/>
      <c r="F19" s="27"/>
      <c r="G19" s="113">
        <f>D19/$E$18</f>
        <v>8.4555001413653772E-3</v>
      </c>
      <c r="H19" s="113">
        <f>D19/$F$18</f>
        <v>1.7876321651935257E-3</v>
      </c>
      <c r="I19" s="87"/>
      <c r="J19" s="84"/>
      <c r="K19" s="81">
        <v>2</v>
      </c>
      <c r="L19" s="114">
        <v>2</v>
      </c>
      <c r="M19" s="27"/>
      <c r="N19" s="27"/>
      <c r="O19" s="115">
        <v>8.0000000000000002E-3</v>
      </c>
      <c r="P19" s="115">
        <v>2E-3</v>
      </c>
      <c r="Q19" s="27"/>
      <c r="R19" s="27"/>
      <c r="S19" s="27"/>
      <c r="T19" s="27"/>
      <c r="U19" s="27"/>
      <c r="V19" s="27"/>
    </row>
    <row r="20" spans="2:22" x14ac:dyDescent="0.25">
      <c r="B20" s="84"/>
      <c r="C20" s="81">
        <v>3</v>
      </c>
      <c r="D20" s="27">
        <v>4.7</v>
      </c>
      <c r="E20" s="27"/>
      <c r="F20" s="27"/>
      <c r="G20" s="113">
        <f t="shared" ref="G20:G29" si="2">D20/$E$18</f>
        <v>1.9870425332208636E-2</v>
      </c>
      <c r="H20" s="113">
        <f t="shared" ref="H20:H29" si="3">D20/$F$18</f>
        <v>4.2009355882047855E-3</v>
      </c>
      <c r="I20" s="87"/>
      <c r="J20" s="84"/>
      <c r="K20" s="81">
        <v>3</v>
      </c>
      <c r="L20" s="114">
        <v>4.7</v>
      </c>
      <c r="M20" s="27"/>
      <c r="N20" s="27"/>
      <c r="O20" s="115">
        <v>0.02</v>
      </c>
      <c r="P20" s="115">
        <v>4.0000000000000001E-3</v>
      </c>
      <c r="Q20" s="27"/>
      <c r="R20" s="27"/>
      <c r="S20" s="27"/>
      <c r="T20" s="27"/>
      <c r="U20" s="27"/>
      <c r="V20" s="27"/>
    </row>
    <row r="21" spans="2:22" ht="19.2" customHeight="1" x14ac:dyDescent="0.25">
      <c r="B21" s="84"/>
      <c r="C21" s="81">
        <v>4</v>
      </c>
      <c r="D21" s="27">
        <v>7.7</v>
      </c>
      <c r="E21" s="27"/>
      <c r="F21" s="27"/>
      <c r="G21" s="117">
        <f t="shared" si="2"/>
        <v>3.2553675544256699E-2</v>
      </c>
      <c r="H21" s="117">
        <f t="shared" si="3"/>
        <v>6.8823838359950741E-3</v>
      </c>
      <c r="I21" s="87"/>
      <c r="J21" s="84"/>
      <c r="K21" s="81">
        <v>4</v>
      </c>
      <c r="L21" s="114">
        <v>7.7</v>
      </c>
      <c r="M21" s="27"/>
      <c r="N21" s="27"/>
      <c r="O21" s="115"/>
      <c r="P21" s="115"/>
      <c r="Q21" s="27"/>
      <c r="R21" s="27"/>
      <c r="S21" s="27"/>
      <c r="T21" s="27"/>
      <c r="U21" s="27"/>
      <c r="V21" s="27"/>
    </row>
    <row r="22" spans="2:22" x14ac:dyDescent="0.25">
      <c r="B22" s="84"/>
      <c r="C22" s="81">
        <v>5</v>
      </c>
      <c r="D22" s="27">
        <v>-1.9</v>
      </c>
      <c r="E22" s="27"/>
      <c r="F22" s="27"/>
      <c r="G22" s="117">
        <f t="shared" si="2"/>
        <v>-8.0327251342971074E-3</v>
      </c>
      <c r="H22" s="117">
        <f t="shared" si="3"/>
        <v>-1.6982505569338494E-3</v>
      </c>
      <c r="I22" s="87"/>
      <c r="J22" s="84"/>
      <c r="K22" s="81">
        <v>5</v>
      </c>
      <c r="L22" s="114">
        <v>-1.9</v>
      </c>
      <c r="M22" s="27"/>
      <c r="N22" s="27"/>
      <c r="O22" s="115"/>
      <c r="P22" s="115"/>
      <c r="Q22" s="27"/>
      <c r="R22" s="27"/>
      <c r="S22" s="27"/>
      <c r="T22" s="27"/>
      <c r="U22" s="27"/>
      <c r="V22" s="27"/>
    </row>
    <row r="23" spans="2:22" x14ac:dyDescent="0.25">
      <c r="B23" s="84"/>
      <c r="C23" s="81">
        <v>6</v>
      </c>
      <c r="D23" s="27">
        <v>3.7</v>
      </c>
      <c r="E23" s="27"/>
      <c r="F23" s="27"/>
      <c r="G23" s="113">
        <f t="shared" si="2"/>
        <v>1.5642675261525948E-2</v>
      </c>
      <c r="H23" s="113">
        <f t="shared" si="3"/>
        <v>3.3071195056080228E-3</v>
      </c>
      <c r="I23" s="87"/>
      <c r="J23" s="84"/>
      <c r="K23" s="81">
        <v>6</v>
      </c>
      <c r="L23" s="114">
        <v>3.7</v>
      </c>
      <c r="M23" s="27"/>
      <c r="N23" s="27"/>
      <c r="O23" s="115">
        <v>1.6E-2</v>
      </c>
      <c r="P23" s="115">
        <v>3.0000000000000001E-3</v>
      </c>
      <c r="Q23" s="27"/>
      <c r="R23" s="27"/>
      <c r="S23" s="27"/>
      <c r="T23" s="27"/>
      <c r="U23" s="27"/>
      <c r="V23" s="27"/>
    </row>
    <row r="24" spans="2:22" x14ac:dyDescent="0.25">
      <c r="B24" s="84"/>
      <c r="C24" s="81">
        <v>7</v>
      </c>
      <c r="D24" s="27">
        <v>6.9</v>
      </c>
      <c r="E24" s="27"/>
      <c r="F24" s="27"/>
      <c r="G24" s="113">
        <f t="shared" si="2"/>
        <v>2.9171475487710551E-2</v>
      </c>
      <c r="H24" s="113">
        <f t="shared" si="3"/>
        <v>6.1673309699176639E-3</v>
      </c>
      <c r="I24" s="87"/>
      <c r="J24" s="84"/>
      <c r="K24" s="81">
        <v>7</v>
      </c>
      <c r="L24" s="114">
        <v>6.9</v>
      </c>
      <c r="M24" s="27"/>
      <c r="N24" s="27"/>
      <c r="O24" s="115">
        <v>2.9000000000000001E-2</v>
      </c>
      <c r="P24" s="115">
        <v>6.0000000000000001E-3</v>
      </c>
      <c r="Q24" s="27"/>
      <c r="R24" s="27"/>
      <c r="S24" s="27"/>
      <c r="T24" s="27"/>
      <c r="U24" s="27"/>
      <c r="V24" s="27"/>
    </row>
    <row r="25" spans="2:22" x14ac:dyDescent="0.25">
      <c r="B25" s="84"/>
      <c r="C25" s="81">
        <v>8</v>
      </c>
      <c r="D25" s="27">
        <v>5</v>
      </c>
      <c r="E25" s="27"/>
      <c r="F25" s="27"/>
      <c r="G25" s="113">
        <f t="shared" si="2"/>
        <v>2.1138750353413442E-2</v>
      </c>
      <c r="H25" s="113">
        <f t="shared" si="3"/>
        <v>4.4690804129838141E-3</v>
      </c>
      <c r="I25" s="87"/>
      <c r="J25" s="84"/>
      <c r="K25" s="81">
        <v>8</v>
      </c>
      <c r="L25" s="114">
        <v>5</v>
      </c>
      <c r="M25" s="27"/>
      <c r="N25" s="27"/>
      <c r="O25" s="115">
        <v>2.1000000000000001E-2</v>
      </c>
      <c r="P25" s="115">
        <v>4.0000000000000001E-3</v>
      </c>
      <c r="Q25" s="27"/>
      <c r="R25" s="27"/>
      <c r="S25" s="27"/>
      <c r="T25" s="27"/>
      <c r="U25" s="27"/>
      <c r="V25" s="27"/>
    </row>
    <row r="26" spans="2:22" ht="21.75" customHeight="1" x14ac:dyDescent="0.25">
      <c r="B26" s="84"/>
      <c r="C26" s="81">
        <v>9</v>
      </c>
      <c r="D26" s="27">
        <v>3.5</v>
      </c>
      <c r="E26" s="27"/>
      <c r="F26" s="27"/>
      <c r="G26" s="113">
        <f t="shared" si="2"/>
        <v>1.4797125247389409E-2</v>
      </c>
      <c r="H26" s="113">
        <f t="shared" si="3"/>
        <v>3.1283562890886702E-3</v>
      </c>
      <c r="I26" s="87"/>
      <c r="J26" s="84"/>
      <c r="K26" s="81">
        <v>9</v>
      </c>
      <c r="L26" s="114">
        <v>3.5</v>
      </c>
      <c r="M26" s="27"/>
      <c r="N26" s="27"/>
      <c r="O26" s="115">
        <v>1.4999999999999999E-2</v>
      </c>
      <c r="P26" s="115">
        <v>3.0000000000000001E-3</v>
      </c>
      <c r="Q26" s="27"/>
      <c r="R26" s="27"/>
      <c r="S26" s="27"/>
      <c r="T26" s="27"/>
      <c r="U26" s="27"/>
      <c r="V26" s="27"/>
    </row>
    <row r="27" spans="2:22" ht="18.75" customHeight="1" x14ac:dyDescent="0.25">
      <c r="B27" s="84"/>
      <c r="C27" s="81">
        <v>10</v>
      </c>
      <c r="D27" s="27">
        <v>4.8</v>
      </c>
      <c r="E27" s="27"/>
      <c r="F27" s="27"/>
      <c r="G27" s="113">
        <f t="shared" si="2"/>
        <v>2.0293200339276903E-2</v>
      </c>
      <c r="H27" s="113">
        <f t="shared" si="3"/>
        <v>4.290317196464462E-3</v>
      </c>
      <c r="I27" s="87"/>
      <c r="J27" s="84"/>
      <c r="K27" s="81">
        <v>10</v>
      </c>
      <c r="L27" s="114">
        <v>4.8</v>
      </c>
      <c r="M27" s="27"/>
      <c r="N27" s="27"/>
      <c r="O27" s="115">
        <v>0.02</v>
      </c>
      <c r="P27" s="115">
        <v>4.0000000000000001E-3</v>
      </c>
      <c r="Q27" s="27"/>
      <c r="R27" s="27"/>
      <c r="S27" s="27"/>
      <c r="T27" s="27"/>
      <c r="U27" s="27"/>
      <c r="V27" s="27"/>
    </row>
    <row r="28" spans="2:22" x14ac:dyDescent="0.25">
      <c r="B28" s="84"/>
      <c r="C28" s="81">
        <v>11</v>
      </c>
      <c r="D28" s="27">
        <v>1.5</v>
      </c>
      <c r="E28" s="27"/>
      <c r="F28" s="27"/>
      <c r="G28" s="117">
        <f t="shared" si="2"/>
        <v>6.3416251060240325E-3</v>
      </c>
      <c r="H28" s="117">
        <f t="shared" si="3"/>
        <v>1.3407241238951443E-3</v>
      </c>
      <c r="I28" s="87"/>
      <c r="J28" s="84"/>
      <c r="K28" s="81">
        <v>11</v>
      </c>
      <c r="L28" s="114">
        <v>1.5</v>
      </c>
      <c r="M28" s="27"/>
      <c r="N28" s="27"/>
      <c r="O28" s="113"/>
      <c r="P28" s="113"/>
      <c r="Q28" s="27"/>
      <c r="R28" s="27"/>
      <c r="S28" s="27"/>
      <c r="T28" s="27"/>
      <c r="U28" s="27"/>
      <c r="V28" s="27"/>
    </row>
    <row r="29" spans="2:22" ht="56.25" customHeight="1" x14ac:dyDescent="0.25">
      <c r="B29" s="84"/>
      <c r="C29" s="81">
        <v>12</v>
      </c>
      <c r="D29" s="27">
        <v>5.7</v>
      </c>
      <c r="E29" s="27"/>
      <c r="F29" s="27"/>
      <c r="G29" s="113">
        <f t="shared" si="2"/>
        <v>2.4098175402891324E-2</v>
      </c>
      <c r="H29" s="113">
        <f t="shared" si="3"/>
        <v>5.0947516708015487E-3</v>
      </c>
      <c r="I29" s="87"/>
      <c r="J29" s="84"/>
      <c r="K29" s="81">
        <v>12</v>
      </c>
      <c r="L29" s="114">
        <v>5.7</v>
      </c>
      <c r="M29" s="27"/>
      <c r="N29" s="27"/>
      <c r="O29" s="113">
        <v>2.40981754028914E-2</v>
      </c>
      <c r="P29" s="113">
        <v>5.0947516708015599E-3</v>
      </c>
      <c r="Q29" s="27"/>
      <c r="R29" s="27"/>
      <c r="S29" s="27"/>
      <c r="T29" s="27"/>
      <c r="U29" s="27"/>
      <c r="V29" s="27"/>
    </row>
    <row r="30" spans="2:22" ht="15.6" x14ac:dyDescent="0.25">
      <c r="B30" s="91"/>
      <c r="C30" s="118" t="s">
        <v>153</v>
      </c>
      <c r="D30" s="119"/>
      <c r="E30" s="119"/>
      <c r="F30" s="28"/>
      <c r="G30" s="120">
        <f>AVERAGE(G18:G29)</f>
        <v>1.6488225275662485E-2</v>
      </c>
      <c r="H30" s="120">
        <f>AVERAGE(H18:H29)</f>
        <v>3.4858827221273757E-3</v>
      </c>
      <c r="I30" s="94"/>
      <c r="J30" s="91"/>
      <c r="K30" s="118" t="s">
        <v>153</v>
      </c>
      <c r="L30" s="119"/>
      <c r="M30" s="119"/>
      <c r="N30" s="28"/>
      <c r="O30" s="120">
        <f>AVERAGE(O18:O29)</f>
        <v>1.85664639336546E-2</v>
      </c>
      <c r="P30" s="120">
        <f>AVERAGE(P18:P29)</f>
        <v>3.7883057412001733E-3</v>
      </c>
      <c r="Q30" s="27"/>
      <c r="R30" s="27"/>
      <c r="S30" s="27"/>
      <c r="T30" s="27"/>
      <c r="U30" s="27"/>
      <c r="V30" s="27"/>
    </row>
    <row r="31" spans="2:22" ht="21" customHeight="1" x14ac:dyDescent="0.25">
      <c r="B31" s="91"/>
      <c r="C31" s="118" t="s">
        <v>154</v>
      </c>
      <c r="D31" s="119"/>
      <c r="E31" s="119"/>
      <c r="F31" s="28"/>
      <c r="G31" s="120">
        <f>STDEV(G18:G30)</f>
        <v>1.0430354392420798E-2</v>
      </c>
      <c r="H31" s="120">
        <f>STDEV(H18:H30)</f>
        <v>2.2051489201735299E-3</v>
      </c>
      <c r="I31" s="94"/>
      <c r="J31" s="91"/>
      <c r="K31" s="118" t="s">
        <v>154</v>
      </c>
      <c r="L31" s="119"/>
      <c r="M31" s="119"/>
      <c r="N31" s="28"/>
      <c r="O31" s="120">
        <f>STDEV(O18:O30)</f>
        <v>5.7859966082031596E-3</v>
      </c>
      <c r="P31" s="120">
        <f>STDEV(P18:P30)</f>
        <v>1.1448023161636798E-3</v>
      </c>
      <c r="Q31" s="27"/>
      <c r="R31" s="27"/>
      <c r="S31" s="27"/>
      <c r="T31" s="27"/>
      <c r="U31" s="27"/>
      <c r="V31" s="27"/>
    </row>
    <row r="32" spans="2:22" x14ac:dyDescent="0.25">
      <c r="B32" s="84" t="s">
        <v>128</v>
      </c>
      <c r="C32" s="81">
        <v>1</v>
      </c>
      <c r="D32" s="27">
        <v>6.3</v>
      </c>
      <c r="E32" s="27">
        <v>239.892094017094</v>
      </c>
      <c r="F32" s="27">
        <f>E32*4.73</f>
        <v>1134.6896047008547</v>
      </c>
      <c r="G32" s="113">
        <f>D32/$E$32</f>
        <v>2.6261807525641428E-2</v>
      </c>
      <c r="H32" s="113">
        <f>D32/$F$32</f>
        <v>5.5521791808967073E-3</v>
      </c>
      <c r="I32" s="87"/>
      <c r="J32" s="84" t="s">
        <v>128</v>
      </c>
      <c r="K32" s="81">
        <v>1</v>
      </c>
      <c r="L32" s="114">
        <v>6.3</v>
      </c>
      <c r="M32" s="27">
        <v>239.892094017094</v>
      </c>
      <c r="N32" s="27">
        <f>M32*4.73</f>
        <v>1134.6896047008547</v>
      </c>
      <c r="O32" s="115">
        <v>2.3E-2</v>
      </c>
      <c r="P32" s="115">
        <v>5.0000000000000001E-3</v>
      </c>
      <c r="Q32" s="27"/>
      <c r="R32" s="27"/>
      <c r="S32" s="27"/>
      <c r="T32" s="27"/>
      <c r="U32" s="27"/>
      <c r="V32" s="27"/>
    </row>
    <row r="33" spans="2:22" ht="23.25" customHeight="1" x14ac:dyDescent="0.25">
      <c r="B33" s="84"/>
      <c r="C33" s="81">
        <v>2</v>
      </c>
      <c r="D33" s="27">
        <v>5.4</v>
      </c>
      <c r="E33" s="27"/>
      <c r="F33" s="27"/>
      <c r="G33" s="113">
        <f t="shared" ref="G33:G43" si="4">D33/$E$32</f>
        <v>2.2510120736264082E-2</v>
      </c>
      <c r="H33" s="113">
        <f>D33/$F$32</f>
        <v>4.7590107264828922E-3</v>
      </c>
      <c r="I33" s="87"/>
      <c r="J33" s="84"/>
      <c r="K33" s="81">
        <v>2</v>
      </c>
      <c r="L33" s="114">
        <v>5.4</v>
      </c>
      <c r="M33" s="27"/>
      <c r="N33" s="27"/>
      <c r="O33" s="115">
        <v>1.4999999999999999E-2</v>
      </c>
      <c r="P33" s="115">
        <v>3.0000000000000001E-3</v>
      </c>
      <c r="Q33" s="27"/>
      <c r="R33" s="27"/>
      <c r="S33" s="27"/>
      <c r="T33" s="27"/>
      <c r="U33" s="27"/>
      <c r="V33" s="27"/>
    </row>
    <row r="34" spans="2:22" x14ac:dyDescent="0.25">
      <c r="B34" s="84"/>
      <c r="C34" s="81">
        <v>3</v>
      </c>
      <c r="D34" s="27">
        <v>3.5</v>
      </c>
      <c r="E34" s="27"/>
      <c r="F34" s="27"/>
      <c r="G34" s="113">
        <f t="shared" si="4"/>
        <v>1.4589893069800793E-2</v>
      </c>
      <c r="H34" s="113">
        <f t="shared" ref="H34:H43" si="5">D34/$F$32</f>
        <v>3.0845439893870596E-3</v>
      </c>
      <c r="I34" s="87"/>
      <c r="J34" s="84"/>
      <c r="K34" s="81">
        <v>3</v>
      </c>
      <c r="L34" s="114">
        <v>3.5</v>
      </c>
      <c r="M34" s="27"/>
      <c r="N34" s="27"/>
      <c r="O34" s="115">
        <v>1E-3</v>
      </c>
      <c r="P34" s="115">
        <v>0</v>
      </c>
      <c r="Q34" s="27"/>
      <c r="R34" s="27"/>
      <c r="S34" s="27"/>
      <c r="T34" s="27"/>
      <c r="U34" s="27"/>
      <c r="V34" s="27"/>
    </row>
    <row r="35" spans="2:22" ht="30" customHeight="1" x14ac:dyDescent="0.25">
      <c r="B35" s="84"/>
      <c r="C35" s="81">
        <v>4</v>
      </c>
      <c r="D35" s="27">
        <v>0.20000000000000301</v>
      </c>
      <c r="E35" s="27"/>
      <c r="F35" s="27"/>
      <c r="G35" s="113">
        <f t="shared" si="4"/>
        <v>8.3370817541720068E-4</v>
      </c>
      <c r="H35" s="113">
        <f t="shared" si="5"/>
        <v>1.7625965653640606E-4</v>
      </c>
      <c r="I35" s="87"/>
      <c r="J35" s="84"/>
      <c r="K35" s="81">
        <v>4</v>
      </c>
      <c r="L35" s="114">
        <v>0.20000000000000301</v>
      </c>
      <c r="M35" s="27"/>
      <c r="N35" s="27"/>
      <c r="O35" s="115">
        <v>7.0000000000000001E-3</v>
      </c>
      <c r="P35" s="115">
        <v>1E-3</v>
      </c>
      <c r="Q35" s="27"/>
      <c r="R35" s="27"/>
      <c r="S35" s="27"/>
      <c r="T35" s="27"/>
      <c r="U35" s="27"/>
      <c r="V35" s="27"/>
    </row>
    <row r="36" spans="2:22" x14ac:dyDescent="0.25">
      <c r="B36" s="84"/>
      <c r="C36" s="81">
        <v>5</v>
      </c>
      <c r="D36" s="27">
        <v>1.7</v>
      </c>
      <c r="E36" s="27"/>
      <c r="F36" s="27"/>
      <c r="G36" s="113">
        <f t="shared" si="4"/>
        <v>7.0865194910460991E-3</v>
      </c>
      <c r="H36" s="113">
        <f t="shared" si="5"/>
        <v>1.4982070805594288E-3</v>
      </c>
      <c r="I36" s="87"/>
      <c r="J36" s="84"/>
      <c r="K36" s="81">
        <v>5</v>
      </c>
      <c r="L36" s="114">
        <v>1.7</v>
      </c>
      <c r="M36" s="27"/>
      <c r="N36" s="27"/>
      <c r="O36" s="115">
        <v>0.02</v>
      </c>
      <c r="P36" s="115">
        <v>4.0000000000000001E-3</v>
      </c>
      <c r="Q36" s="27"/>
      <c r="R36" s="27"/>
      <c r="S36" s="27"/>
      <c r="T36" s="27"/>
      <c r="U36" s="27"/>
      <c r="V36" s="27"/>
    </row>
    <row r="37" spans="2:22" ht="34.5" customHeight="1" x14ac:dyDescent="0.25">
      <c r="B37" s="84"/>
      <c r="C37" s="81">
        <v>6</v>
      </c>
      <c r="D37" s="27">
        <v>4.7</v>
      </c>
      <c r="E37" s="27"/>
      <c r="F37" s="27"/>
      <c r="G37" s="113">
        <f t="shared" si="4"/>
        <v>1.9592142122303924E-2</v>
      </c>
      <c r="H37" s="113">
        <f t="shared" si="5"/>
        <v>4.1421019286054803E-3</v>
      </c>
      <c r="I37" s="87"/>
      <c r="J37" s="84"/>
      <c r="K37" s="81">
        <v>6</v>
      </c>
      <c r="L37" s="114">
        <v>4.7</v>
      </c>
      <c r="M37" s="27"/>
      <c r="N37" s="27"/>
      <c r="O37" s="115"/>
      <c r="P37" s="115"/>
      <c r="Q37" s="27"/>
      <c r="R37" s="27"/>
      <c r="S37" s="27"/>
      <c r="T37" s="27"/>
      <c r="U37" s="27"/>
      <c r="V37" s="27"/>
    </row>
    <row r="38" spans="2:22" x14ac:dyDescent="0.25">
      <c r="B38" s="84"/>
      <c r="C38" s="81">
        <v>7</v>
      </c>
      <c r="D38" s="27">
        <v>5.4</v>
      </c>
      <c r="E38" s="27"/>
      <c r="F38" s="27"/>
      <c r="G38" s="113">
        <f t="shared" si="4"/>
        <v>2.2510120736264082E-2</v>
      </c>
      <c r="H38" s="113">
        <f t="shared" si="5"/>
        <v>4.7590107264828922E-3</v>
      </c>
      <c r="I38" s="87"/>
      <c r="J38" s="84"/>
      <c r="K38" s="81">
        <v>7</v>
      </c>
      <c r="L38" s="114">
        <v>5.4</v>
      </c>
      <c r="M38" s="27"/>
      <c r="N38" s="27"/>
      <c r="O38" s="115">
        <v>2.3E-2</v>
      </c>
      <c r="P38" s="115">
        <v>5.0000000000000001E-3</v>
      </c>
      <c r="Q38" s="27"/>
      <c r="R38" s="27"/>
      <c r="S38" s="27"/>
      <c r="T38" s="27"/>
      <c r="U38" s="27"/>
      <c r="V38" s="27"/>
    </row>
    <row r="39" spans="2:22" ht="18.75" customHeight="1" x14ac:dyDescent="0.25">
      <c r="B39" s="84"/>
      <c r="C39" s="81">
        <v>8</v>
      </c>
      <c r="D39" s="27">
        <v>9.8000000000000007</v>
      </c>
      <c r="E39" s="27"/>
      <c r="F39" s="27"/>
      <c r="G39" s="117">
        <f t="shared" si="4"/>
        <v>4.0851700595442221E-2</v>
      </c>
      <c r="H39" s="117">
        <f t="shared" si="5"/>
        <v>8.6367231702837669E-3</v>
      </c>
      <c r="I39" s="87"/>
      <c r="J39" s="84"/>
      <c r="K39" s="81">
        <v>8</v>
      </c>
      <c r="L39" s="114">
        <v>9.8000000000000007</v>
      </c>
      <c r="M39" s="27"/>
      <c r="N39" s="27"/>
      <c r="O39" s="115"/>
      <c r="P39" s="115"/>
      <c r="Q39" s="27"/>
      <c r="R39" s="27"/>
      <c r="S39" s="27"/>
      <c r="T39" s="27"/>
      <c r="U39" s="27"/>
      <c r="V39" s="27"/>
    </row>
    <row r="40" spans="2:22" ht="23.25" customHeight="1" x14ac:dyDescent="0.25">
      <c r="B40" s="84"/>
      <c r="C40" s="81">
        <v>9</v>
      </c>
      <c r="D40" s="27">
        <v>9.1</v>
      </c>
      <c r="E40" s="27"/>
      <c r="F40" s="27"/>
      <c r="G40" s="113">
        <f t="shared" si="4"/>
        <v>3.7933721981482059E-2</v>
      </c>
      <c r="H40" s="113">
        <f t="shared" si="5"/>
        <v>8.0198143724063541E-3</v>
      </c>
      <c r="I40" s="87"/>
      <c r="J40" s="84"/>
      <c r="K40" s="81">
        <v>9</v>
      </c>
      <c r="L40" s="114">
        <v>9.1</v>
      </c>
      <c r="M40" s="27"/>
      <c r="N40" s="27"/>
      <c r="O40" s="115">
        <v>3.7999999999999999E-2</v>
      </c>
      <c r="P40" s="115">
        <v>8.0000000000000002E-3</v>
      </c>
      <c r="Q40" s="27"/>
      <c r="R40" s="27"/>
      <c r="S40" s="27"/>
      <c r="T40" s="27"/>
      <c r="U40" s="27"/>
      <c r="V40" s="27"/>
    </row>
    <row r="41" spans="2:22" x14ac:dyDescent="0.25">
      <c r="B41" s="84"/>
      <c r="C41" s="81">
        <v>10</v>
      </c>
      <c r="D41" s="27">
        <v>3.9000000000000101</v>
      </c>
      <c r="E41" s="27"/>
      <c r="F41" s="27"/>
      <c r="G41" s="113">
        <f t="shared" si="4"/>
        <v>1.6257309420635212E-2</v>
      </c>
      <c r="H41" s="113">
        <f t="shared" si="5"/>
        <v>3.4370633024598755E-3</v>
      </c>
      <c r="I41" s="87"/>
      <c r="J41" s="84"/>
      <c r="K41" s="81">
        <v>10</v>
      </c>
      <c r="L41" s="114">
        <v>3.9000000000000101</v>
      </c>
      <c r="M41" s="27"/>
      <c r="N41" s="27"/>
      <c r="O41" s="115">
        <v>1.6E-2</v>
      </c>
      <c r="P41" s="115">
        <v>3.0000000000000001E-3</v>
      </c>
      <c r="Q41" s="27"/>
      <c r="R41" s="27"/>
      <c r="S41" s="27"/>
      <c r="T41" s="27"/>
      <c r="U41" s="27"/>
      <c r="V41" s="27"/>
    </row>
    <row r="42" spans="2:22" ht="19.5" customHeight="1" x14ac:dyDescent="0.25">
      <c r="B42" s="84"/>
      <c r="C42" s="81">
        <v>11</v>
      </c>
      <c r="D42" s="27">
        <v>-5.8</v>
      </c>
      <c r="E42" s="27"/>
      <c r="F42" s="27"/>
      <c r="G42" s="117">
        <f t="shared" si="4"/>
        <v>-2.4177537087098456E-2</v>
      </c>
      <c r="H42" s="117">
        <f t="shared" si="5"/>
        <v>-5.1115300395556985E-3</v>
      </c>
      <c r="I42" s="87"/>
      <c r="J42" s="84"/>
      <c r="K42" s="81">
        <v>11</v>
      </c>
      <c r="L42" s="114">
        <v>-5.8</v>
      </c>
      <c r="M42" s="27"/>
      <c r="N42" s="27"/>
      <c r="O42" s="115"/>
      <c r="P42" s="115"/>
      <c r="Q42" s="27"/>
      <c r="R42" s="27"/>
      <c r="S42" s="27"/>
      <c r="T42" s="27"/>
      <c r="U42" s="27"/>
      <c r="V42" s="27"/>
    </row>
    <row r="43" spans="2:22" ht="39.450000000000003" customHeight="1" x14ac:dyDescent="0.25">
      <c r="B43" s="84"/>
      <c r="C43" s="81">
        <v>12</v>
      </c>
      <c r="D43" s="27">
        <v>3.2</v>
      </c>
      <c r="E43" s="27"/>
      <c r="F43" s="27"/>
      <c r="G43" s="113">
        <f t="shared" si="4"/>
        <v>1.3339330806675011E-2</v>
      </c>
      <c r="H43" s="113">
        <f t="shared" si="5"/>
        <v>2.8201545045824544E-3</v>
      </c>
      <c r="I43" s="87"/>
      <c r="J43" s="84"/>
      <c r="K43" s="81">
        <v>12</v>
      </c>
      <c r="L43" s="114">
        <v>3.2</v>
      </c>
      <c r="M43" s="27"/>
      <c r="N43" s="27"/>
      <c r="O43" s="115">
        <v>1.2999999999999999E-2</v>
      </c>
      <c r="P43" s="115">
        <v>3.0000000000000001E-3</v>
      </c>
      <c r="Q43" s="27"/>
      <c r="R43" s="27"/>
      <c r="S43" s="27"/>
      <c r="T43" s="27"/>
      <c r="U43" s="27"/>
      <c r="V43" s="27"/>
    </row>
    <row r="44" spans="2:22" ht="35.700000000000003" customHeight="1" x14ac:dyDescent="0.25">
      <c r="B44" s="91"/>
      <c r="C44" s="118" t="s">
        <v>153</v>
      </c>
      <c r="D44" s="119"/>
      <c r="E44" s="119"/>
      <c r="F44" s="28"/>
      <c r="G44" s="120">
        <f>AVERAGE(G32:G43)</f>
        <v>1.6465736464489473E-2</v>
      </c>
      <c r="H44" s="120">
        <f>AVERAGE(H32:H43)</f>
        <v>3.4811282165939689E-3</v>
      </c>
      <c r="I44" s="94"/>
      <c r="J44" s="91"/>
      <c r="K44" s="118" t="s">
        <v>153</v>
      </c>
      <c r="L44" s="119"/>
      <c r="M44" s="119"/>
      <c r="N44" s="28"/>
      <c r="O44" s="120">
        <f>AVERAGE(O32:O43)</f>
        <v>1.7333333333333336E-2</v>
      </c>
      <c r="P44" s="120">
        <f>AVERAGE(P32:P43)</f>
        <v>3.5555555555555557E-3</v>
      </c>
      <c r="Q44" s="27"/>
      <c r="R44" s="27"/>
      <c r="S44" s="27"/>
      <c r="T44" s="27"/>
      <c r="U44" s="27"/>
      <c r="V44" s="27"/>
    </row>
    <row r="45" spans="2:22" ht="25.2" customHeight="1" x14ac:dyDescent="0.25">
      <c r="B45" s="91"/>
      <c r="C45" s="118" t="s">
        <v>154</v>
      </c>
      <c r="D45" s="119"/>
      <c r="E45" s="119"/>
      <c r="F45" s="28"/>
      <c r="G45" s="120">
        <f>STDEV(G32:G44)</f>
        <v>1.641112066771019E-2</v>
      </c>
      <c r="H45" s="120">
        <f>STDEV(H32:H44)</f>
        <v>3.4695815365137815E-3</v>
      </c>
      <c r="I45" s="94"/>
      <c r="J45" s="91"/>
      <c r="K45" s="118" t="s">
        <v>154</v>
      </c>
      <c r="L45" s="119"/>
      <c r="M45" s="119"/>
      <c r="N45" s="28"/>
      <c r="O45" s="120">
        <f>STDEV(O32:O44)</f>
        <v>9.9888827091811228E-3</v>
      </c>
      <c r="P45" s="120">
        <f>STDEV(P32:P44)</f>
        <v>2.2166597048066668E-3</v>
      </c>
      <c r="Q45" s="27"/>
      <c r="R45" s="27"/>
      <c r="S45" s="27"/>
      <c r="T45" s="27"/>
      <c r="U45" s="27"/>
      <c r="V45" s="27"/>
    </row>
    <row r="46" spans="2:22" ht="24.45" customHeight="1" x14ac:dyDescent="0.25">
      <c r="B46" s="84" t="s">
        <v>129</v>
      </c>
      <c r="C46" s="81">
        <v>1</v>
      </c>
      <c r="D46" s="27">
        <v>7</v>
      </c>
      <c r="E46" s="27">
        <v>237.72872960372999</v>
      </c>
      <c r="F46" s="27">
        <f>E46*4.73</f>
        <v>1124.456891025643</v>
      </c>
      <c r="G46" s="113">
        <f>D46/$E$46</f>
        <v>2.9445326240830461E-2</v>
      </c>
      <c r="H46" s="113">
        <f>D46/$F$46</f>
        <v>6.2252275350592936E-3</v>
      </c>
      <c r="I46" s="87"/>
      <c r="J46" s="84" t="s">
        <v>129</v>
      </c>
      <c r="K46" s="81">
        <v>1</v>
      </c>
      <c r="L46" s="114">
        <v>7</v>
      </c>
      <c r="M46" s="27">
        <v>237.72872960372999</v>
      </c>
      <c r="N46" s="27">
        <f>M46*4.73</f>
        <v>1124.456891025643</v>
      </c>
      <c r="O46" s="115">
        <v>2.9000000000000001E-2</v>
      </c>
      <c r="P46" s="115">
        <v>6.0000000000000001E-3</v>
      </c>
      <c r="Q46" s="27"/>
      <c r="R46" s="27"/>
      <c r="S46" s="27"/>
      <c r="T46" s="27"/>
      <c r="U46" s="27"/>
      <c r="V46" s="27"/>
    </row>
    <row r="47" spans="2:22" x14ac:dyDescent="0.25">
      <c r="B47" s="84"/>
      <c r="C47" s="81">
        <v>2</v>
      </c>
      <c r="D47" s="27">
        <v>9.6999999999999993</v>
      </c>
      <c r="E47" s="27"/>
      <c r="F47" s="27"/>
      <c r="G47" s="113">
        <v>1.2E-2</v>
      </c>
      <c r="H47" s="113">
        <v>3.0000000000000001E-3</v>
      </c>
      <c r="I47" s="87"/>
      <c r="J47" s="84"/>
      <c r="K47" s="81">
        <v>2</v>
      </c>
      <c r="L47" s="114">
        <v>9.6999999999999993</v>
      </c>
      <c r="M47" s="27"/>
      <c r="N47" s="27"/>
      <c r="O47" s="115">
        <v>1.2E-2</v>
      </c>
      <c r="P47" s="115">
        <v>3.0000000000000001E-3</v>
      </c>
      <c r="Q47" s="27"/>
      <c r="R47" s="27"/>
      <c r="S47" s="27"/>
      <c r="T47" s="27"/>
      <c r="U47" s="27"/>
      <c r="V47" s="27"/>
    </row>
    <row r="48" spans="2:22" x14ac:dyDescent="0.25">
      <c r="B48" s="84"/>
      <c r="C48" s="81">
        <v>3</v>
      </c>
      <c r="D48" s="27">
        <v>-1.9</v>
      </c>
      <c r="E48" s="27"/>
      <c r="F48" s="27"/>
      <c r="G48" s="117">
        <f>D48/$E$46</f>
        <v>-7.9923028367968399E-3</v>
      </c>
      <c r="H48" s="117">
        <f t="shared" ref="H48:H56" si="6">D48/$F$46</f>
        <v>-1.6897046166589509E-3</v>
      </c>
      <c r="I48" s="87"/>
      <c r="J48" s="84"/>
      <c r="K48" s="81">
        <v>3</v>
      </c>
      <c r="L48" s="114">
        <v>-1.9</v>
      </c>
      <c r="M48" s="27"/>
      <c r="N48" s="27"/>
      <c r="O48" s="115"/>
      <c r="P48" s="115"/>
      <c r="Q48" s="27"/>
      <c r="R48" s="27"/>
      <c r="S48" s="27"/>
      <c r="T48" s="27"/>
      <c r="U48" s="27"/>
      <c r="V48" s="27"/>
    </row>
    <row r="49" spans="2:22" x14ac:dyDescent="0.25">
      <c r="B49" s="84"/>
      <c r="C49" s="81">
        <v>4</v>
      </c>
      <c r="D49" s="27">
        <v>-3.8</v>
      </c>
      <c r="E49" s="27"/>
      <c r="F49" s="27"/>
      <c r="G49" s="117">
        <f t="shared" ref="G49:G56" si="7">D49/$E$46</f>
        <v>-1.598460567359368E-2</v>
      </c>
      <c r="H49" s="117">
        <f t="shared" si="6"/>
        <v>-3.3794092333179018E-3</v>
      </c>
      <c r="I49" s="87"/>
      <c r="J49" s="84"/>
      <c r="K49" s="81">
        <v>4</v>
      </c>
      <c r="L49" s="114">
        <v>-3.8</v>
      </c>
      <c r="M49" s="27"/>
      <c r="N49" s="27"/>
      <c r="O49" s="115"/>
      <c r="P49" s="115"/>
      <c r="Q49" s="27"/>
      <c r="R49" s="27"/>
      <c r="S49" s="27"/>
      <c r="T49" s="27"/>
      <c r="U49" s="27"/>
      <c r="V49" s="27"/>
    </row>
    <row r="50" spans="2:22" ht="26.7" customHeight="1" x14ac:dyDescent="0.25">
      <c r="B50" s="84"/>
      <c r="C50" s="81">
        <v>5</v>
      </c>
      <c r="D50" s="27">
        <v>-2.5</v>
      </c>
      <c r="E50" s="27"/>
      <c r="F50" s="27"/>
      <c r="G50" s="117">
        <f t="shared" si="7"/>
        <v>-1.0516187943153735E-2</v>
      </c>
      <c r="H50" s="117">
        <f t="shared" si="6"/>
        <v>-2.2232955482354619E-3</v>
      </c>
      <c r="I50" s="87"/>
      <c r="J50" s="84"/>
      <c r="K50" s="81">
        <v>5</v>
      </c>
      <c r="L50" s="114">
        <v>-2.5</v>
      </c>
      <c r="M50" s="27"/>
      <c r="N50" s="27"/>
      <c r="O50" s="115"/>
      <c r="P50" s="115"/>
      <c r="Q50" s="27"/>
      <c r="R50" s="27"/>
      <c r="S50" s="27"/>
      <c r="T50" s="27"/>
      <c r="U50" s="27"/>
      <c r="V50" s="27"/>
    </row>
    <row r="51" spans="2:22" ht="24" customHeight="1" x14ac:dyDescent="0.25">
      <c r="B51" s="84"/>
      <c r="C51" s="81">
        <v>6</v>
      </c>
      <c r="D51" s="27">
        <v>4.9000000000000004</v>
      </c>
      <c r="E51" s="27"/>
      <c r="F51" s="27"/>
      <c r="G51" s="113">
        <f t="shared" si="7"/>
        <v>2.0611728368581324E-2</v>
      </c>
      <c r="H51" s="113">
        <f t="shared" si="6"/>
        <v>4.3576592745415057E-3</v>
      </c>
      <c r="I51" s="87"/>
      <c r="J51" s="84"/>
      <c r="K51" s="81">
        <v>6</v>
      </c>
      <c r="L51" s="114">
        <v>4.9000000000000004</v>
      </c>
      <c r="M51" s="27"/>
      <c r="N51" s="27"/>
      <c r="O51" s="115">
        <v>2.1000000000000001E-2</v>
      </c>
      <c r="P51" s="115">
        <v>4.0000000000000001E-3</v>
      </c>
      <c r="Q51" s="27"/>
      <c r="R51" s="27"/>
      <c r="S51" s="27"/>
      <c r="T51" s="27"/>
      <c r="U51" s="27"/>
      <c r="V51" s="27"/>
    </row>
    <row r="52" spans="2:22" ht="40.5" customHeight="1" x14ac:dyDescent="0.25">
      <c r="B52" s="84"/>
      <c r="C52" s="81">
        <v>7</v>
      </c>
      <c r="D52" s="27">
        <v>3.2</v>
      </c>
      <c r="E52" s="27"/>
      <c r="F52" s="27"/>
      <c r="G52" s="113">
        <f t="shared" si="7"/>
        <v>1.3460720567236783E-2</v>
      </c>
      <c r="H52" s="113">
        <f t="shared" si="6"/>
        <v>2.8458183017413914E-3</v>
      </c>
      <c r="I52" s="87"/>
      <c r="J52" s="84"/>
      <c r="K52" s="81">
        <v>7</v>
      </c>
      <c r="L52" s="114">
        <v>3.2</v>
      </c>
      <c r="M52" s="27"/>
      <c r="N52" s="27"/>
      <c r="O52" s="115">
        <v>1.2999999999999999E-2</v>
      </c>
      <c r="P52" s="115">
        <v>3.0000000000000001E-3</v>
      </c>
      <c r="Q52" s="27"/>
      <c r="R52" s="27"/>
      <c r="S52" s="27"/>
      <c r="T52" s="27"/>
      <c r="U52" s="27"/>
      <c r="V52" s="27"/>
    </row>
    <row r="53" spans="2:22" x14ac:dyDescent="0.25">
      <c r="B53" s="84"/>
      <c r="C53" s="81">
        <v>8</v>
      </c>
      <c r="D53" s="27">
        <v>3.7</v>
      </c>
      <c r="E53" s="27"/>
      <c r="F53" s="27"/>
      <c r="G53" s="113">
        <f t="shared" si="7"/>
        <v>1.556395815586753E-2</v>
      </c>
      <c r="H53" s="113">
        <f t="shared" si="6"/>
        <v>3.2904774113884836E-3</v>
      </c>
      <c r="I53" s="87"/>
      <c r="J53" s="84"/>
      <c r="K53" s="81">
        <v>8</v>
      </c>
      <c r="L53" s="114">
        <v>3.7</v>
      </c>
      <c r="M53" s="27"/>
      <c r="N53" s="27"/>
      <c r="O53" s="115">
        <v>1.6E-2</v>
      </c>
      <c r="P53" s="115">
        <v>3.0000000000000001E-3</v>
      </c>
      <c r="Q53" s="27"/>
      <c r="R53" s="27"/>
      <c r="S53" s="27"/>
      <c r="T53" s="27"/>
      <c r="U53" s="27"/>
      <c r="V53" s="27"/>
    </row>
    <row r="54" spans="2:22" x14ac:dyDescent="0.25">
      <c r="B54" s="84"/>
      <c r="C54" s="81">
        <v>9</v>
      </c>
      <c r="D54" s="27">
        <v>1</v>
      </c>
      <c r="E54" s="27"/>
      <c r="F54" s="27"/>
      <c r="G54" s="113">
        <f t="shared" si="7"/>
        <v>4.2064751772614949E-3</v>
      </c>
      <c r="H54" s="113">
        <f t="shared" si="6"/>
        <v>8.8931821929418475E-4</v>
      </c>
      <c r="I54" s="87"/>
      <c r="J54" s="84"/>
      <c r="K54" s="81">
        <v>9</v>
      </c>
      <c r="L54" s="114">
        <v>1</v>
      </c>
      <c r="M54" s="27"/>
      <c r="N54" s="27"/>
      <c r="O54" s="115">
        <v>4.0000000000000001E-3</v>
      </c>
      <c r="P54" s="115">
        <v>1E-3</v>
      </c>
      <c r="Q54" s="27"/>
      <c r="R54" s="27"/>
      <c r="S54" s="27"/>
      <c r="T54" s="27"/>
      <c r="U54" s="27"/>
      <c r="V54" s="27"/>
    </row>
    <row r="55" spans="2:22" x14ac:dyDescent="0.25">
      <c r="B55" s="84"/>
      <c r="C55" s="81">
        <v>10</v>
      </c>
      <c r="D55" s="27">
        <v>-0.39999999999999902</v>
      </c>
      <c r="E55" s="27"/>
      <c r="F55" s="27"/>
      <c r="G55" s="113">
        <f t="shared" si="7"/>
        <v>-1.6825900709045937E-3</v>
      </c>
      <c r="H55" s="113">
        <f t="shared" si="6"/>
        <v>-3.5572728771767306E-4</v>
      </c>
      <c r="I55" s="87"/>
      <c r="J55" s="84"/>
      <c r="K55" s="81">
        <v>10</v>
      </c>
      <c r="L55" s="114">
        <v>-0.39999999999999902</v>
      </c>
      <c r="M55" s="27"/>
      <c r="N55" s="27"/>
      <c r="O55" s="115">
        <v>-2E-3</v>
      </c>
      <c r="P55" s="115">
        <v>0</v>
      </c>
      <c r="Q55" s="27"/>
      <c r="R55" s="27"/>
      <c r="S55" s="27"/>
      <c r="T55" s="27"/>
      <c r="U55" s="27"/>
      <c r="V55" s="27"/>
    </row>
    <row r="56" spans="2:22" x14ac:dyDescent="0.25">
      <c r="B56" s="84"/>
      <c r="C56" s="81">
        <v>11</v>
      </c>
      <c r="D56" s="27">
        <v>1.2</v>
      </c>
      <c r="E56" s="27"/>
      <c r="F56" s="27"/>
      <c r="G56" s="113">
        <f t="shared" si="7"/>
        <v>5.0477702127137928E-3</v>
      </c>
      <c r="H56" s="113">
        <f t="shared" si="6"/>
        <v>1.0671818631530217E-3</v>
      </c>
      <c r="I56" s="87"/>
      <c r="J56" s="84"/>
      <c r="K56" s="81">
        <v>11</v>
      </c>
      <c r="L56" s="114">
        <v>1.2</v>
      </c>
      <c r="M56" s="27"/>
      <c r="N56" s="27"/>
      <c r="O56" s="115">
        <v>5.0000000000000001E-3</v>
      </c>
      <c r="P56" s="115">
        <v>1E-3</v>
      </c>
      <c r="Q56" s="27"/>
      <c r="R56" s="27"/>
      <c r="S56" s="27"/>
      <c r="T56" s="27"/>
      <c r="U56" s="27"/>
      <c r="V56" s="27"/>
    </row>
    <row r="57" spans="2:22" ht="15.6" x14ac:dyDescent="0.25">
      <c r="B57" s="91"/>
      <c r="C57" s="118" t="s">
        <v>153</v>
      </c>
      <c r="D57" s="119"/>
      <c r="E57" s="119"/>
      <c r="F57" s="28"/>
      <c r="G57" s="120">
        <f>AVERAGE(G46:G56)</f>
        <v>5.8327538361856853E-3</v>
      </c>
      <c r="H57" s="120">
        <f>AVERAGE(H46:H56)</f>
        <v>1.2752314472043542E-3</v>
      </c>
      <c r="I57" s="94"/>
      <c r="J57" s="91"/>
      <c r="K57" s="118" t="s">
        <v>153</v>
      </c>
      <c r="L57" s="119"/>
      <c r="M57" s="119"/>
      <c r="N57" s="28"/>
      <c r="O57" s="120">
        <f>AVERAGE(O45:O56)</f>
        <v>1.1998764745464571E-2</v>
      </c>
      <c r="P57" s="120">
        <f>AVERAGE(P45:P56)</f>
        <v>2.5796288560896298E-3</v>
      </c>
      <c r="Q57" s="27"/>
      <c r="R57" s="27"/>
      <c r="S57" s="27"/>
      <c r="T57" s="27"/>
      <c r="U57" s="27"/>
      <c r="V57" s="27"/>
    </row>
    <row r="58" spans="2:22" ht="21" customHeight="1" x14ac:dyDescent="0.25">
      <c r="B58" s="91"/>
      <c r="C58" s="118" t="s">
        <v>154</v>
      </c>
      <c r="D58" s="119"/>
      <c r="E58" s="119"/>
      <c r="F58" s="28"/>
      <c r="G58" s="120">
        <f>STDEV(G46:G57)</f>
        <v>1.335204255365955E-2</v>
      </c>
      <c r="H58" s="120">
        <f>STDEV(H46:H57)</f>
        <v>2.845332148918309E-3</v>
      </c>
      <c r="I58" s="94"/>
      <c r="J58" s="91"/>
      <c r="K58" s="118" t="s">
        <v>154</v>
      </c>
      <c r="L58" s="119"/>
      <c r="M58" s="119"/>
      <c r="N58" s="28"/>
      <c r="O58" s="120">
        <f>STDEV(O45:O57)</f>
        <v>8.8194518538710544E-3</v>
      </c>
      <c r="P58" s="120">
        <f>STDEV(P45:P57)</f>
        <v>1.7004318056299357E-3</v>
      </c>
      <c r="Q58" s="27"/>
      <c r="R58" s="27"/>
      <c r="S58" s="27"/>
      <c r="T58" s="27"/>
      <c r="U58" s="27"/>
      <c r="V58" s="27"/>
    </row>
    <row r="59" spans="2:22" x14ac:dyDescent="0.25">
      <c r="B59" s="98" t="s">
        <v>130</v>
      </c>
      <c r="C59" s="81">
        <v>1</v>
      </c>
      <c r="D59" s="27">
        <v>4</v>
      </c>
      <c r="E59" s="27">
        <v>229.95456196581199</v>
      </c>
      <c r="F59" s="27">
        <f>E59*4.73</f>
        <v>1087.6850780982909</v>
      </c>
      <c r="G59" s="113">
        <f>D59/$E$59</f>
        <v>1.7394740794899697E-2</v>
      </c>
      <c r="H59" s="113">
        <f>D59/$F$59</f>
        <v>3.6775350517758336E-3</v>
      </c>
      <c r="I59" s="87"/>
      <c r="J59" s="98" t="s">
        <v>130</v>
      </c>
      <c r="K59" s="81">
        <v>1</v>
      </c>
      <c r="L59" s="114">
        <v>4</v>
      </c>
      <c r="M59" s="27">
        <v>229.95456196581199</v>
      </c>
      <c r="N59" s="27">
        <f>M59*4.73</f>
        <v>1087.6850780982909</v>
      </c>
      <c r="O59" s="115">
        <v>1.7000000000000001E-2</v>
      </c>
      <c r="P59" s="115">
        <v>4.0000000000000001E-3</v>
      </c>
      <c r="Q59" s="27"/>
      <c r="R59" s="27"/>
      <c r="S59" s="27"/>
      <c r="T59" s="27"/>
      <c r="U59" s="27"/>
      <c r="V59" s="27"/>
    </row>
    <row r="60" spans="2:22" x14ac:dyDescent="0.25">
      <c r="B60" s="98"/>
      <c r="C60" s="81">
        <v>2</v>
      </c>
      <c r="D60" s="27">
        <v>-5.4</v>
      </c>
      <c r="E60" s="27"/>
      <c r="F60" s="27"/>
      <c r="G60" s="117">
        <f t="shared" ref="G60:G70" si="8">D60/$E$59</f>
        <v>-2.3482900073114592E-2</v>
      </c>
      <c r="H60" s="117">
        <f t="shared" ref="H60:H70" si="9">D60/$F$59</f>
        <v>-4.9646723198973758E-3</v>
      </c>
      <c r="I60" s="87"/>
      <c r="J60" s="98"/>
      <c r="K60" s="81">
        <v>2</v>
      </c>
      <c r="L60" s="114">
        <v>-5.4</v>
      </c>
      <c r="M60" s="27"/>
      <c r="N60" s="27"/>
      <c r="O60" s="115"/>
      <c r="P60" s="115"/>
      <c r="Q60" s="27"/>
      <c r="R60" s="27"/>
      <c r="S60" s="27"/>
      <c r="T60" s="27"/>
      <c r="U60" s="27"/>
      <c r="V60" s="27"/>
    </row>
    <row r="61" spans="2:22" x14ac:dyDescent="0.25">
      <c r="B61" s="98"/>
      <c r="C61" s="81">
        <v>3</v>
      </c>
      <c r="D61" s="27">
        <v>6.3</v>
      </c>
      <c r="E61" s="27"/>
      <c r="F61" s="27"/>
      <c r="G61" s="113">
        <f t="shared" si="8"/>
        <v>2.7396716751967021E-2</v>
      </c>
      <c r="H61" s="113">
        <f t="shared" si="9"/>
        <v>5.7921177065469384E-3</v>
      </c>
      <c r="I61" s="87"/>
      <c r="J61" s="98"/>
      <c r="K61" s="81">
        <v>3</v>
      </c>
      <c r="L61" s="114">
        <v>6.3</v>
      </c>
      <c r="M61" s="27"/>
      <c r="N61" s="27"/>
      <c r="O61" s="115">
        <v>2.7E-2</v>
      </c>
      <c r="P61" s="115">
        <v>6.0000000000000001E-3</v>
      </c>
      <c r="Q61" s="27"/>
      <c r="R61" s="27"/>
      <c r="S61" s="27"/>
      <c r="T61" s="27"/>
      <c r="U61" s="27"/>
      <c r="V61" s="27"/>
    </row>
    <row r="62" spans="2:22" x14ac:dyDescent="0.25">
      <c r="B62" s="98"/>
      <c r="C62" s="81">
        <v>4</v>
      </c>
      <c r="D62" s="27">
        <v>8.1999999999999993</v>
      </c>
      <c r="E62" s="27"/>
      <c r="F62" s="27"/>
      <c r="G62" s="113">
        <f t="shared" si="8"/>
        <v>3.5659218629544374E-2</v>
      </c>
      <c r="H62" s="113">
        <f t="shared" si="9"/>
        <v>7.5389468561404584E-3</v>
      </c>
      <c r="I62" s="87"/>
      <c r="J62" s="98"/>
      <c r="K62" s="81">
        <v>4</v>
      </c>
      <c r="L62" s="114">
        <v>8.1999999999999993</v>
      </c>
      <c r="M62" s="27"/>
      <c r="N62" s="27"/>
      <c r="O62" s="115">
        <v>3.5999999999999997E-2</v>
      </c>
      <c r="P62" s="115">
        <v>8.0000000000000002E-3</v>
      </c>
      <c r="Q62" s="27"/>
      <c r="R62" s="27"/>
      <c r="S62" s="27"/>
      <c r="T62" s="27"/>
      <c r="U62" s="27"/>
      <c r="V62" s="27"/>
    </row>
    <row r="63" spans="2:22" x14ac:dyDescent="0.25">
      <c r="B63" s="98"/>
      <c r="C63" s="81">
        <v>5</v>
      </c>
      <c r="D63" s="27">
        <v>6.2</v>
      </c>
      <c r="E63" s="27"/>
      <c r="F63" s="27"/>
      <c r="G63" s="113">
        <f t="shared" si="8"/>
        <v>2.6961848232094531E-2</v>
      </c>
      <c r="H63" s="113">
        <f t="shared" si="9"/>
        <v>5.7001793302525429E-3</v>
      </c>
      <c r="I63" s="87"/>
      <c r="J63" s="98"/>
      <c r="K63" s="81">
        <v>5</v>
      </c>
      <c r="L63" s="114">
        <v>6.2</v>
      </c>
      <c r="M63" s="27"/>
      <c r="N63" s="27"/>
      <c r="O63" s="115">
        <v>2.7E-2</v>
      </c>
      <c r="P63" s="115">
        <v>6.0000000000000001E-3</v>
      </c>
      <c r="Q63" s="27"/>
      <c r="R63" s="27"/>
      <c r="S63" s="27"/>
      <c r="T63" s="27"/>
      <c r="U63" s="27"/>
      <c r="V63" s="27"/>
    </row>
    <row r="64" spans="2:22" x14ac:dyDescent="0.25">
      <c r="B64" s="98"/>
      <c r="C64" s="81">
        <v>6</v>
      </c>
      <c r="D64" s="27">
        <v>8.4</v>
      </c>
      <c r="E64" s="27"/>
      <c r="F64" s="27"/>
      <c r="G64" s="113">
        <f t="shared" si="8"/>
        <v>3.6528955669289362E-2</v>
      </c>
      <c r="H64" s="113">
        <f t="shared" si="9"/>
        <v>7.7228236087292512E-3</v>
      </c>
      <c r="I64" s="87"/>
      <c r="J64" s="98"/>
      <c r="K64" s="81">
        <v>6</v>
      </c>
      <c r="L64" s="114">
        <v>8.4</v>
      </c>
      <c r="M64" s="27"/>
      <c r="N64" s="27"/>
      <c r="O64" s="115">
        <v>3.6999999999999998E-2</v>
      </c>
      <c r="P64" s="115">
        <v>8.0000000000000002E-3</v>
      </c>
      <c r="Q64" s="27"/>
      <c r="R64" s="27"/>
      <c r="S64" s="27"/>
      <c r="T64" s="27"/>
      <c r="U64" s="27"/>
      <c r="V64" s="27"/>
    </row>
    <row r="65" spans="2:22" x14ac:dyDescent="0.25">
      <c r="B65" s="98"/>
      <c r="C65" s="81">
        <v>7</v>
      </c>
      <c r="D65" s="27">
        <v>6.9</v>
      </c>
      <c r="E65" s="27"/>
      <c r="F65" s="27"/>
      <c r="G65" s="113">
        <f t="shared" si="8"/>
        <v>3.0005927871201977E-2</v>
      </c>
      <c r="H65" s="113">
        <f t="shared" si="9"/>
        <v>6.3437479643133135E-3</v>
      </c>
      <c r="I65" s="87"/>
      <c r="J65" s="98"/>
      <c r="K65" s="81">
        <v>7</v>
      </c>
      <c r="L65" s="114">
        <v>6.9</v>
      </c>
      <c r="M65" s="27"/>
      <c r="N65" s="27"/>
      <c r="O65" s="115">
        <v>0.03</v>
      </c>
      <c r="P65" s="115">
        <v>6.0000000000000001E-3</v>
      </c>
      <c r="Q65" s="27"/>
      <c r="R65" s="27"/>
      <c r="S65" s="27"/>
      <c r="T65" s="27"/>
      <c r="U65" s="27"/>
      <c r="V65" s="27"/>
    </row>
    <row r="66" spans="2:22" x14ac:dyDescent="0.25">
      <c r="B66" s="98"/>
      <c r="C66" s="81">
        <v>8</v>
      </c>
      <c r="D66" s="27">
        <v>9.4</v>
      </c>
      <c r="E66" s="27"/>
      <c r="F66" s="27"/>
      <c r="G66" s="113">
        <f t="shared" si="8"/>
        <v>4.0877640868014285E-2</v>
      </c>
      <c r="H66" s="113">
        <f t="shared" si="9"/>
        <v>8.6422073716732103E-3</v>
      </c>
      <c r="I66" s="87"/>
      <c r="J66" s="98"/>
      <c r="K66" s="81">
        <v>8</v>
      </c>
      <c r="L66" s="114">
        <v>9.4</v>
      </c>
      <c r="M66" s="27"/>
      <c r="N66" s="27"/>
      <c r="O66" s="115"/>
      <c r="P66" s="115"/>
      <c r="Q66" s="27"/>
      <c r="R66" s="27"/>
      <c r="S66" s="27"/>
      <c r="T66" s="27"/>
      <c r="U66" s="27"/>
      <c r="V66" s="27"/>
    </row>
    <row r="67" spans="2:22" x14ac:dyDescent="0.25">
      <c r="B67" s="98"/>
      <c r="C67" s="81">
        <v>9</v>
      </c>
      <c r="D67" s="27">
        <v>4.4000000000000004</v>
      </c>
      <c r="E67" s="27"/>
      <c r="F67" s="27"/>
      <c r="G67" s="113">
        <f t="shared" si="8"/>
        <v>1.9134214874389668E-2</v>
      </c>
      <c r="H67" s="113">
        <f t="shared" si="9"/>
        <v>4.0452885569534176E-3</v>
      </c>
      <c r="I67" s="87"/>
      <c r="J67" s="98"/>
      <c r="K67" s="81">
        <v>9</v>
      </c>
      <c r="L67" s="114">
        <v>4.4000000000000004</v>
      </c>
      <c r="M67" s="27"/>
      <c r="N67" s="27"/>
      <c r="O67" s="115">
        <v>1.9E-2</v>
      </c>
      <c r="P67" s="115">
        <v>4.0000000000000001E-3</v>
      </c>
      <c r="Q67" s="27"/>
      <c r="R67" s="27"/>
      <c r="S67" s="27"/>
      <c r="T67" s="27"/>
      <c r="U67" s="27"/>
      <c r="V67" s="27"/>
    </row>
    <row r="68" spans="2:22" x14ac:dyDescent="0.25">
      <c r="B68" s="98"/>
      <c r="C68" s="81">
        <v>10</v>
      </c>
      <c r="D68" s="27">
        <v>6.5</v>
      </c>
      <c r="E68" s="27"/>
      <c r="F68" s="27"/>
      <c r="G68" s="113">
        <f t="shared" si="8"/>
        <v>2.8266453791712005E-2</v>
      </c>
      <c r="H68" s="113">
        <f t="shared" si="9"/>
        <v>5.9759944591357295E-3</v>
      </c>
      <c r="I68" s="87"/>
      <c r="J68" s="98"/>
      <c r="K68" s="81">
        <v>10</v>
      </c>
      <c r="L68" s="114">
        <v>6.5</v>
      </c>
      <c r="M68" s="27"/>
      <c r="N68" s="27"/>
      <c r="O68" s="115">
        <v>2.8000000000000001E-2</v>
      </c>
      <c r="P68" s="115">
        <v>6.0000000000000001E-3</v>
      </c>
      <c r="Q68" s="27"/>
      <c r="R68" s="27"/>
      <c r="S68" s="27"/>
      <c r="T68" s="27"/>
      <c r="U68" s="27"/>
      <c r="V68" s="27"/>
    </row>
    <row r="69" spans="2:22" x14ac:dyDescent="0.25">
      <c r="B69" s="98"/>
      <c r="C69" s="81">
        <v>11</v>
      </c>
      <c r="D69" s="27">
        <v>-2.9</v>
      </c>
      <c r="E69" s="27"/>
      <c r="F69" s="27"/>
      <c r="G69" s="117">
        <f t="shared" si="8"/>
        <v>-1.261118707630228E-2</v>
      </c>
      <c r="H69" s="117">
        <f t="shared" si="9"/>
        <v>-2.6662129125374794E-3</v>
      </c>
      <c r="I69" s="87"/>
      <c r="J69" s="98"/>
      <c r="K69" s="81">
        <v>11</v>
      </c>
      <c r="L69" s="114">
        <v>-2.9</v>
      </c>
      <c r="M69" s="27"/>
      <c r="N69" s="27"/>
      <c r="O69" s="115"/>
      <c r="P69" s="115"/>
      <c r="Q69" s="27"/>
      <c r="R69" s="27"/>
      <c r="S69" s="27"/>
      <c r="T69" s="27"/>
      <c r="U69" s="27"/>
      <c r="V69" s="27"/>
    </row>
    <row r="70" spans="2:22" x14ac:dyDescent="0.25">
      <c r="B70" s="98"/>
      <c r="C70" s="81">
        <v>12</v>
      </c>
      <c r="D70" s="27">
        <v>4.7</v>
      </c>
      <c r="E70" s="27"/>
      <c r="F70" s="27"/>
      <c r="G70" s="113">
        <f t="shared" si="8"/>
        <v>2.0438820434007143E-2</v>
      </c>
      <c r="H70" s="113">
        <f t="shared" si="9"/>
        <v>4.3211036858366051E-3</v>
      </c>
      <c r="I70" s="87"/>
      <c r="J70" s="98"/>
      <c r="K70" s="81">
        <v>12</v>
      </c>
      <c r="L70" s="114">
        <v>4.7</v>
      </c>
      <c r="M70" s="27"/>
      <c r="N70" s="27"/>
      <c r="O70" s="115">
        <v>0.02</v>
      </c>
      <c r="P70" s="115">
        <v>4.0000000000000001E-3</v>
      </c>
      <c r="Q70" s="27"/>
      <c r="R70" s="27"/>
      <c r="S70" s="27"/>
      <c r="T70" s="27"/>
      <c r="U70" s="27"/>
      <c r="V70" s="27"/>
    </row>
    <row r="71" spans="2:22" ht="15.6" x14ac:dyDescent="0.25">
      <c r="B71" s="98"/>
      <c r="C71" s="118" t="s">
        <v>153</v>
      </c>
      <c r="D71" s="27"/>
      <c r="E71" s="27"/>
      <c r="F71" s="27"/>
      <c r="G71" s="120">
        <f>AVERAGE(G59:G70)</f>
        <v>2.0547537563975263E-2</v>
      </c>
      <c r="H71" s="120">
        <f>AVERAGE(H59:H70)</f>
        <v>4.3440882799102029E-3</v>
      </c>
      <c r="I71" s="94"/>
      <c r="J71" s="98"/>
      <c r="K71" s="118" t="s">
        <v>153</v>
      </c>
      <c r="L71" s="27"/>
      <c r="M71" s="27"/>
      <c r="N71" s="27"/>
      <c r="O71" s="120">
        <f>AVERAGE(O59:O70)</f>
        <v>2.6777777777777775E-2</v>
      </c>
      <c r="P71" s="120">
        <f>AVERAGE(P59:P70)</f>
        <v>5.7777777777777766E-3</v>
      </c>
      <c r="Q71" s="27"/>
      <c r="R71" s="27"/>
      <c r="S71" s="27"/>
      <c r="T71" s="27"/>
      <c r="U71" s="27"/>
      <c r="V71" s="27"/>
    </row>
    <row r="72" spans="2:22" ht="21" customHeight="1" x14ac:dyDescent="0.25">
      <c r="B72" s="91"/>
      <c r="C72" s="118" t="s">
        <v>154</v>
      </c>
      <c r="D72" s="27"/>
      <c r="E72" s="27"/>
      <c r="F72" s="27"/>
      <c r="G72" s="120">
        <f>STDEV(G59:G71)</f>
        <v>1.8673307749427638E-2</v>
      </c>
      <c r="H72" s="120">
        <f>STDEV(H59:H71)</f>
        <v>3.9478451901538347E-3</v>
      </c>
      <c r="I72" s="94"/>
      <c r="J72" s="91"/>
      <c r="K72" s="118" t="s">
        <v>154</v>
      </c>
      <c r="L72" s="27"/>
      <c r="M72" s="27"/>
      <c r="N72" s="27"/>
      <c r="O72" s="120">
        <f>STDEV(O59:O71)</f>
        <v>6.696230743697516E-3</v>
      </c>
      <c r="P72" s="120">
        <f>STDEV(P59:P71)</f>
        <v>1.4740554623801777E-3</v>
      </c>
      <c r="Q72" s="27"/>
      <c r="R72" s="27"/>
      <c r="S72" s="27"/>
      <c r="T72" s="27"/>
      <c r="U72" s="27"/>
      <c r="V72" s="27"/>
    </row>
    <row r="73" spans="2:22" x14ac:dyDescent="0.25">
      <c r="B73" s="84" t="s">
        <v>131</v>
      </c>
      <c r="C73" s="81">
        <v>1</v>
      </c>
      <c r="D73" s="27">
        <v>6.4</v>
      </c>
      <c r="E73" s="27">
        <v>218.38784722222201</v>
      </c>
      <c r="F73" s="27">
        <f>E73*4.73</f>
        <v>1032.9745173611102</v>
      </c>
      <c r="G73" s="113">
        <f>D73/$E$73</f>
        <v>2.9305660005374008E-2</v>
      </c>
      <c r="H73" s="113">
        <f>D73/$F$73</f>
        <v>6.1956997897196628E-3</v>
      </c>
      <c r="I73" s="87"/>
      <c r="J73" s="84" t="s">
        <v>131</v>
      </c>
      <c r="K73" s="81">
        <v>1</v>
      </c>
      <c r="L73" s="114">
        <v>6.4</v>
      </c>
      <c r="M73" s="27">
        <v>218.38784722222201</v>
      </c>
      <c r="N73" s="27">
        <f>M73*4.73</f>
        <v>1032.9745173611102</v>
      </c>
      <c r="O73" s="115">
        <v>2.9000000000000001E-2</v>
      </c>
      <c r="P73" s="115">
        <v>6.0000000000000001E-3</v>
      </c>
      <c r="Q73" s="27"/>
      <c r="R73" s="27"/>
      <c r="S73" s="27"/>
      <c r="T73" s="27"/>
      <c r="U73" s="27"/>
      <c r="V73" s="27"/>
    </row>
    <row r="74" spans="2:22" x14ac:dyDescent="0.25">
      <c r="B74" s="84"/>
      <c r="C74" s="81">
        <v>2</v>
      </c>
      <c r="D74" s="27">
        <v>11</v>
      </c>
      <c r="E74" s="27"/>
      <c r="F74" s="27"/>
      <c r="G74" s="113">
        <f t="shared" ref="G74:G82" si="10">D74/$E$73</f>
        <v>5.0369103134236572E-2</v>
      </c>
      <c r="H74" s="113">
        <f>D74/$F$73</f>
        <v>1.064885901358067E-2</v>
      </c>
      <c r="I74" s="87"/>
      <c r="J74" s="84"/>
      <c r="K74" s="81">
        <v>2</v>
      </c>
      <c r="L74" s="114">
        <v>11</v>
      </c>
      <c r="M74" s="27"/>
      <c r="N74" s="27"/>
      <c r="O74" s="115"/>
      <c r="P74" s="115"/>
      <c r="Q74" s="27"/>
      <c r="R74" s="27"/>
      <c r="S74" s="27"/>
      <c r="T74" s="27"/>
      <c r="U74" s="27"/>
      <c r="V74" s="27"/>
    </row>
    <row r="75" spans="2:22" x14ac:dyDescent="0.25">
      <c r="B75" s="84"/>
      <c r="C75" s="81">
        <v>3</v>
      </c>
      <c r="D75" s="27">
        <v>9</v>
      </c>
      <c r="E75" s="27"/>
      <c r="F75" s="27"/>
      <c r="G75" s="113">
        <f t="shared" si="10"/>
        <v>4.1211084382557196E-2</v>
      </c>
      <c r="H75" s="113">
        <f t="shared" ref="H75:H84" si="11">D75/$F$73</f>
        <v>8.7127028292932757E-3</v>
      </c>
      <c r="I75" s="87"/>
      <c r="J75" s="84"/>
      <c r="K75" s="81">
        <v>3</v>
      </c>
      <c r="L75" s="114">
        <v>9</v>
      </c>
      <c r="M75" s="27"/>
      <c r="N75" s="27"/>
      <c r="O75" s="115">
        <v>4.1000000000000002E-2</v>
      </c>
      <c r="P75" s="115">
        <v>8.9999999999999993E-3</v>
      </c>
      <c r="Q75" s="27"/>
      <c r="R75" s="27"/>
      <c r="S75" s="27"/>
      <c r="T75" s="27"/>
      <c r="U75" s="27"/>
      <c r="V75" s="27"/>
    </row>
    <row r="76" spans="2:22" x14ac:dyDescent="0.25">
      <c r="B76" s="84"/>
      <c r="C76" s="81">
        <v>4</v>
      </c>
      <c r="D76" s="27">
        <v>5.3</v>
      </c>
      <c r="E76" s="27"/>
      <c r="F76" s="27"/>
      <c r="G76" s="113">
        <f t="shared" si="10"/>
        <v>2.4268749691950347E-2</v>
      </c>
      <c r="H76" s="113">
        <f t="shared" si="11"/>
        <v>5.1308138883615949E-3</v>
      </c>
      <c r="I76" s="87"/>
      <c r="J76" s="84"/>
      <c r="K76" s="81">
        <v>4</v>
      </c>
      <c r="L76" s="114">
        <v>5.3</v>
      </c>
      <c r="M76" s="27"/>
      <c r="N76" s="27"/>
      <c r="O76" s="115">
        <v>2.4E-2</v>
      </c>
      <c r="P76" s="115">
        <v>5.0000000000000001E-3</v>
      </c>
      <c r="Q76" s="27"/>
      <c r="R76" s="27"/>
      <c r="S76" s="27"/>
      <c r="T76" s="27"/>
      <c r="U76" s="27"/>
      <c r="V76" s="27"/>
    </row>
    <row r="77" spans="2:22" x14ac:dyDescent="0.25">
      <c r="B77" s="84"/>
      <c r="C77" s="81">
        <v>5</v>
      </c>
      <c r="D77" s="27">
        <v>5.5</v>
      </c>
      <c r="E77" s="27"/>
      <c r="F77" s="27"/>
      <c r="G77" s="113">
        <f t="shared" si="10"/>
        <v>2.5184551567118286E-2</v>
      </c>
      <c r="H77" s="113">
        <f t="shared" si="11"/>
        <v>5.3244295067903348E-3</v>
      </c>
      <c r="I77" s="87"/>
      <c r="J77" s="84"/>
      <c r="K77" s="81">
        <v>5</v>
      </c>
      <c r="L77" s="114">
        <v>5.5</v>
      </c>
      <c r="M77" s="27"/>
      <c r="N77" s="27"/>
      <c r="O77" s="115">
        <v>2.5000000000000001E-2</v>
      </c>
      <c r="P77" s="115">
        <v>5.0000000000000001E-3</v>
      </c>
      <c r="Q77" s="27"/>
      <c r="R77" s="27"/>
      <c r="S77" s="27"/>
      <c r="T77" s="27"/>
      <c r="U77" s="27"/>
      <c r="V77" s="27"/>
    </row>
    <row r="78" spans="2:22" x14ac:dyDescent="0.25">
      <c r="B78" s="84"/>
      <c r="C78" s="81">
        <v>6</v>
      </c>
      <c r="D78" s="27">
        <v>10.9</v>
      </c>
      <c r="E78" s="27"/>
      <c r="F78" s="27"/>
      <c r="G78" s="113">
        <f t="shared" si="10"/>
        <v>4.9911202196652606E-2</v>
      </c>
      <c r="H78" s="113">
        <f t="shared" si="11"/>
        <v>1.05520512043663E-2</v>
      </c>
      <c r="I78" s="87"/>
      <c r="J78" s="84"/>
      <c r="K78" s="81">
        <v>6</v>
      </c>
      <c r="L78" s="114">
        <v>10.9</v>
      </c>
      <c r="M78" s="27"/>
      <c r="N78" s="27"/>
      <c r="O78" s="115">
        <v>0.05</v>
      </c>
      <c r="P78" s="115">
        <v>1.0999999999999999E-2</v>
      </c>
      <c r="Q78" s="27"/>
      <c r="R78" s="27"/>
      <c r="S78" s="27"/>
      <c r="T78" s="27"/>
      <c r="U78" s="27"/>
      <c r="V78" s="27"/>
    </row>
    <row r="79" spans="2:22" x14ac:dyDescent="0.25">
      <c r="B79" s="84"/>
      <c r="C79" s="81">
        <v>7</v>
      </c>
      <c r="D79" s="27">
        <v>3.7</v>
      </c>
      <c r="E79" s="27"/>
      <c r="F79" s="27"/>
      <c r="G79" s="113">
        <f t="shared" si="10"/>
        <v>1.6942334690606846E-2</v>
      </c>
      <c r="H79" s="113">
        <f t="shared" si="11"/>
        <v>3.5818889409316799E-3</v>
      </c>
      <c r="I79" s="87"/>
      <c r="J79" s="84"/>
      <c r="K79" s="81">
        <v>7</v>
      </c>
      <c r="L79" s="114">
        <v>3.7</v>
      </c>
      <c r="M79" s="27"/>
      <c r="N79" s="27"/>
      <c r="O79" s="115"/>
      <c r="P79" s="115"/>
      <c r="Q79" s="27"/>
      <c r="R79" s="27"/>
      <c r="S79" s="27"/>
      <c r="T79" s="27"/>
      <c r="U79" s="27"/>
      <c r="V79" s="27"/>
    </row>
    <row r="80" spans="2:22" x14ac:dyDescent="0.25">
      <c r="B80" s="84"/>
      <c r="C80" s="81">
        <v>8</v>
      </c>
      <c r="D80" s="27">
        <v>5.5999999999999899</v>
      </c>
      <c r="E80" s="27"/>
      <c r="F80" s="27"/>
      <c r="G80" s="113">
        <f t="shared" si="10"/>
        <v>2.5642452504702207E-2</v>
      </c>
      <c r="H80" s="113">
        <f t="shared" si="11"/>
        <v>5.4212373160046944E-3</v>
      </c>
      <c r="I80" s="87"/>
      <c r="J80" s="84"/>
      <c r="K80" s="81">
        <v>8</v>
      </c>
      <c r="L80" s="114">
        <v>5.5999999999999899</v>
      </c>
      <c r="M80" s="27"/>
      <c r="N80" s="27"/>
      <c r="O80" s="115">
        <v>2.5999999999999999E-2</v>
      </c>
      <c r="P80" s="115">
        <v>5.0000000000000001E-3</v>
      </c>
      <c r="Q80" s="27"/>
      <c r="R80" s="27"/>
      <c r="S80" s="27"/>
      <c r="T80" s="27"/>
      <c r="U80" s="27"/>
      <c r="V80" s="27"/>
    </row>
    <row r="81" spans="2:22" x14ac:dyDescent="0.25">
      <c r="B81" s="84"/>
      <c r="C81" s="81">
        <v>9</v>
      </c>
      <c r="D81" s="27">
        <v>7</v>
      </c>
      <c r="E81" s="27"/>
      <c r="F81" s="27"/>
      <c r="G81" s="113">
        <f t="shared" si="10"/>
        <v>3.2053065630877821E-2</v>
      </c>
      <c r="H81" s="113">
        <f t="shared" si="11"/>
        <v>6.7765466450058808E-3</v>
      </c>
      <c r="I81" s="87"/>
      <c r="J81" s="84"/>
      <c r="K81" s="81">
        <v>9</v>
      </c>
      <c r="L81" s="114">
        <v>7</v>
      </c>
      <c r="M81" s="27"/>
      <c r="N81" s="27"/>
      <c r="O81" s="115">
        <v>3.2000000000000001E-2</v>
      </c>
      <c r="P81" s="115">
        <v>7.0000000000000001E-3</v>
      </c>
      <c r="Q81" s="27"/>
      <c r="R81" s="27"/>
      <c r="S81" s="27"/>
      <c r="T81" s="27"/>
      <c r="U81" s="27"/>
      <c r="V81" s="27"/>
    </row>
    <row r="82" spans="2:22" x14ac:dyDescent="0.25">
      <c r="B82" s="84"/>
      <c r="C82" s="81">
        <v>10</v>
      </c>
      <c r="D82" s="87">
        <v>7.31</v>
      </c>
      <c r="E82" s="27"/>
      <c r="F82" s="27"/>
      <c r="G82" s="113">
        <f t="shared" si="10"/>
        <v>3.347255853738812E-2</v>
      </c>
      <c r="H82" s="113">
        <f t="shared" si="11"/>
        <v>7.0766508535704264E-3</v>
      </c>
      <c r="I82" s="87"/>
      <c r="J82" s="84"/>
      <c r="K82" s="81">
        <v>10</v>
      </c>
      <c r="L82" s="121">
        <v>7.31</v>
      </c>
      <c r="M82" s="27"/>
      <c r="N82" s="27"/>
      <c r="O82" s="115">
        <v>3.7999999999999999E-2</v>
      </c>
      <c r="P82" s="115">
        <v>8.0000000000000002E-3</v>
      </c>
      <c r="Q82" s="27"/>
      <c r="R82" s="27"/>
      <c r="S82" s="27"/>
      <c r="T82" s="27"/>
      <c r="U82" s="27"/>
      <c r="V82" s="27"/>
    </row>
    <row r="83" spans="2:22" x14ac:dyDescent="0.25">
      <c r="B83" s="84"/>
      <c r="C83" s="81">
        <v>11</v>
      </c>
      <c r="D83" s="27">
        <v>8.1999999999999993</v>
      </c>
      <c r="E83" s="27"/>
      <c r="F83" s="27"/>
      <c r="G83" s="113">
        <f>D83/$E$73</f>
        <v>3.7547876881885441E-2</v>
      </c>
      <c r="H83" s="113">
        <f t="shared" si="11"/>
        <v>7.938240355578316E-3</v>
      </c>
      <c r="I83" s="87"/>
      <c r="J83" s="84"/>
      <c r="K83" s="81">
        <v>11</v>
      </c>
      <c r="L83" s="114">
        <v>8.1999999999999993</v>
      </c>
      <c r="M83" s="27"/>
      <c r="N83" s="27"/>
      <c r="O83" s="115">
        <v>3.5999999999999997E-2</v>
      </c>
      <c r="P83" s="115">
        <v>8.0000000000000002E-3</v>
      </c>
      <c r="Q83" s="27"/>
      <c r="R83" s="27"/>
      <c r="S83" s="27"/>
      <c r="T83" s="27"/>
      <c r="U83" s="27"/>
      <c r="V83" s="27"/>
    </row>
    <row r="84" spans="2:22" x14ac:dyDescent="0.25">
      <c r="B84" s="84"/>
      <c r="C84" s="81">
        <v>12</v>
      </c>
      <c r="D84" s="27">
        <v>7.9</v>
      </c>
      <c r="E84" s="27"/>
      <c r="F84" s="27"/>
      <c r="G84" s="113">
        <f>D84/$E$73</f>
        <v>3.6174174069133543E-2</v>
      </c>
      <c r="H84" s="113">
        <f t="shared" si="11"/>
        <v>7.6478169279352087E-3</v>
      </c>
      <c r="I84" s="87"/>
      <c r="J84" s="84"/>
      <c r="K84" s="81">
        <v>12</v>
      </c>
      <c r="L84" s="114">
        <v>7.9</v>
      </c>
      <c r="M84" s="27"/>
      <c r="N84" s="27"/>
      <c r="O84" s="16"/>
      <c r="P84" s="16"/>
      <c r="Q84" s="27"/>
      <c r="R84" s="27"/>
      <c r="S84" s="27"/>
      <c r="T84" s="27"/>
      <c r="U84" s="27"/>
      <c r="V84" s="27"/>
    </row>
    <row r="85" spans="2:22" x14ac:dyDescent="0.25">
      <c r="B85" s="122"/>
      <c r="C85" s="118" t="s">
        <v>153</v>
      </c>
      <c r="D85" s="27"/>
      <c r="E85" s="27"/>
      <c r="F85" s="27"/>
      <c r="G85" s="120">
        <f>AVERAGE(G73:G84)</f>
        <v>3.3506901107706911E-2</v>
      </c>
      <c r="H85" s="120">
        <f>AVERAGE(H73:H84)</f>
        <v>7.0839114392615039E-3</v>
      </c>
      <c r="I85" s="87"/>
      <c r="J85" s="122"/>
      <c r="K85" s="118" t="s">
        <v>153</v>
      </c>
      <c r="L85" s="27"/>
      <c r="M85" s="27"/>
      <c r="N85" s="27"/>
      <c r="O85" s="120">
        <f>AVERAGE(O73:O84)</f>
        <v>3.3444444444444436E-2</v>
      </c>
      <c r="P85" s="120">
        <f>AVERAGE(P73:P84)</f>
        <v>7.1111111111111115E-3</v>
      </c>
      <c r="Q85" s="27"/>
      <c r="R85" s="27"/>
      <c r="S85" s="27"/>
      <c r="T85" s="27"/>
      <c r="U85" s="27"/>
      <c r="V85" s="27"/>
    </row>
    <row r="86" spans="2:22" ht="21.75" customHeight="1" x14ac:dyDescent="0.25">
      <c r="B86" s="91"/>
      <c r="C86" s="118" t="s">
        <v>154</v>
      </c>
      <c r="D86" s="27"/>
      <c r="E86" s="27"/>
      <c r="F86" s="27"/>
      <c r="G86" s="120">
        <f>STDEV(G73:G85)</f>
        <v>9.7759817122918657E-3</v>
      </c>
      <c r="H86" s="120">
        <f>STDEV(H73:H85)</f>
        <v>2.0668037446705855E-3</v>
      </c>
      <c r="I86" s="94"/>
      <c r="J86" s="91"/>
      <c r="K86" s="118" t="s">
        <v>154</v>
      </c>
      <c r="L86" s="27"/>
      <c r="M86" s="27"/>
      <c r="N86" s="27"/>
      <c r="O86" s="120">
        <f>STDEV(O73:O85)</f>
        <v>8.1392206985833396E-3</v>
      </c>
      <c r="P86" s="120">
        <f>STDEV(P73:P85)</f>
        <v>1.9688939051854832E-3</v>
      </c>
      <c r="Q86" s="27"/>
      <c r="R86" s="27"/>
      <c r="S86" s="27"/>
      <c r="T86" s="27"/>
      <c r="U86" s="27"/>
      <c r="V86" s="27"/>
    </row>
    <row r="87" spans="2:22" ht="15.6" x14ac:dyDescent="0.25">
      <c r="B87" s="98" t="s">
        <v>133</v>
      </c>
      <c r="C87" s="81">
        <v>1</v>
      </c>
      <c r="D87" s="27">
        <v>5.7</v>
      </c>
      <c r="E87" s="27">
        <v>239.78365384615401</v>
      </c>
      <c r="F87" s="27">
        <f>E87*4.73</f>
        <v>1134.1766826923085</v>
      </c>
      <c r="G87" s="113">
        <f t="shared" ref="G87:G98" si="12">D87/$E$87</f>
        <v>2.3771428571428554E-2</v>
      </c>
      <c r="H87" s="113">
        <f>D87/$F$87</f>
        <v>5.0256720024161846E-3</v>
      </c>
      <c r="I87" s="94"/>
      <c r="J87" s="98" t="s">
        <v>133</v>
      </c>
      <c r="K87" s="81">
        <v>1</v>
      </c>
      <c r="L87" s="114">
        <v>5.7</v>
      </c>
      <c r="M87" s="27">
        <v>239.78365384615401</v>
      </c>
      <c r="N87" s="27">
        <f>M87*4.73</f>
        <v>1134.1766826923085</v>
      </c>
      <c r="O87" s="115">
        <v>2.4E-2</v>
      </c>
      <c r="P87" s="115">
        <v>5.0000000000000001E-3</v>
      </c>
      <c r="Q87" s="27"/>
      <c r="R87" s="27"/>
      <c r="S87" s="27"/>
      <c r="T87" s="27"/>
      <c r="U87" s="27"/>
      <c r="V87" s="27"/>
    </row>
    <row r="88" spans="2:22" ht="22.5" customHeight="1" x14ac:dyDescent="0.25">
      <c r="B88" s="98"/>
      <c r="C88" s="81">
        <v>2</v>
      </c>
      <c r="D88" s="27">
        <v>5</v>
      </c>
      <c r="E88" s="27"/>
      <c r="F88" s="27"/>
      <c r="G88" s="113">
        <f t="shared" si="12"/>
        <v>2.0852130325814521E-2</v>
      </c>
      <c r="H88" s="113">
        <f t="shared" ref="H88:H98" si="13">D88/$F$87</f>
        <v>4.4084842126457758E-3</v>
      </c>
      <c r="I88" s="87"/>
      <c r="J88" s="98"/>
      <c r="K88" s="81">
        <v>2</v>
      </c>
      <c r="L88" s="114">
        <v>5</v>
      </c>
      <c r="M88" s="27"/>
      <c r="N88" s="27"/>
      <c r="O88" s="115">
        <v>2.1000000000000001E-2</v>
      </c>
      <c r="P88" s="115">
        <v>4.0000000000000001E-3</v>
      </c>
      <c r="Q88" s="27"/>
      <c r="R88" s="27"/>
      <c r="S88" s="27"/>
      <c r="T88" s="27"/>
      <c r="U88" s="27"/>
      <c r="V88" s="27"/>
    </row>
    <row r="89" spans="2:22" x14ac:dyDescent="0.25">
      <c r="B89" s="98"/>
      <c r="C89" s="81">
        <v>3</v>
      </c>
      <c r="D89" s="27">
        <v>3.3</v>
      </c>
      <c r="E89" s="27"/>
      <c r="F89" s="27"/>
      <c r="G89" s="113">
        <f t="shared" si="12"/>
        <v>1.3762406015037584E-2</v>
      </c>
      <c r="H89" s="113">
        <f t="shared" si="13"/>
        <v>2.9095995803462122E-3</v>
      </c>
      <c r="I89" s="87"/>
      <c r="J89" s="98"/>
      <c r="K89" s="81">
        <v>3</v>
      </c>
      <c r="L89" s="114">
        <v>3.3</v>
      </c>
      <c r="M89" s="27"/>
      <c r="N89" s="27"/>
      <c r="O89" s="115">
        <v>1.4E-2</v>
      </c>
      <c r="P89" s="115">
        <v>3.0000000000000001E-3</v>
      </c>
      <c r="Q89" s="27"/>
      <c r="R89" s="27"/>
      <c r="S89" s="27"/>
      <c r="T89" s="27"/>
      <c r="U89" s="27"/>
      <c r="V89" s="27"/>
    </row>
    <row r="90" spans="2:22" x14ac:dyDescent="0.25">
      <c r="B90" s="98"/>
      <c r="C90" s="81">
        <v>4</v>
      </c>
      <c r="D90" s="27">
        <v>-2.5</v>
      </c>
      <c r="E90" s="27"/>
      <c r="F90" s="27"/>
      <c r="G90" s="116">
        <f t="shared" si="12"/>
        <v>-1.0426065162907261E-2</v>
      </c>
      <c r="H90" s="116">
        <f t="shared" si="13"/>
        <v>-2.2042421063228879E-3</v>
      </c>
      <c r="I90" s="87"/>
      <c r="J90" s="98"/>
      <c r="K90" s="81">
        <v>4</v>
      </c>
      <c r="L90" s="114">
        <v>-2.5</v>
      </c>
      <c r="M90" s="27"/>
      <c r="N90" s="27"/>
      <c r="O90" s="115">
        <v>-0.01</v>
      </c>
      <c r="P90" s="115">
        <v>-2E-3</v>
      </c>
      <c r="Q90" s="27"/>
      <c r="R90" s="27"/>
      <c r="S90" s="27"/>
      <c r="T90" s="27"/>
      <c r="U90" s="27"/>
      <c r="V90" s="27"/>
    </row>
    <row r="91" spans="2:22" x14ac:dyDescent="0.25">
      <c r="B91" s="98"/>
      <c r="C91" s="81">
        <v>5</v>
      </c>
      <c r="D91" s="27">
        <v>-5</v>
      </c>
      <c r="E91" s="27"/>
      <c r="F91" s="27"/>
      <c r="G91" s="117">
        <f t="shared" si="12"/>
        <v>-2.0852130325814521E-2</v>
      </c>
      <c r="H91" s="117">
        <f t="shared" si="13"/>
        <v>-4.4084842126457758E-3</v>
      </c>
      <c r="I91" s="87"/>
      <c r="J91" s="98"/>
      <c r="K91" s="81">
        <v>5</v>
      </c>
      <c r="L91" s="114">
        <v>-5</v>
      </c>
      <c r="M91" s="27"/>
      <c r="N91" s="27"/>
      <c r="O91" s="115"/>
      <c r="P91" s="115"/>
      <c r="Q91" s="27"/>
      <c r="R91" s="27"/>
      <c r="S91" s="27"/>
      <c r="T91" s="27"/>
      <c r="U91" s="27"/>
      <c r="V91" s="27"/>
    </row>
    <row r="92" spans="2:22" x14ac:dyDescent="0.25">
      <c r="B92" s="98"/>
      <c r="C92" s="81">
        <v>6</v>
      </c>
      <c r="D92" s="27">
        <v>1</v>
      </c>
      <c r="E92" s="27"/>
      <c r="F92" s="27"/>
      <c r="G92" s="113">
        <f t="shared" si="12"/>
        <v>4.1704260651629042E-3</v>
      </c>
      <c r="H92" s="113">
        <f t="shared" si="13"/>
        <v>8.8169684252915523E-4</v>
      </c>
      <c r="I92" s="87"/>
      <c r="J92" s="98"/>
      <c r="K92" s="81">
        <v>6</v>
      </c>
      <c r="L92" s="114">
        <v>1</v>
      </c>
      <c r="M92" s="27"/>
      <c r="N92" s="27"/>
      <c r="O92" s="113">
        <v>4.1704260651629042E-3</v>
      </c>
      <c r="P92" s="113">
        <v>8.8169684252915523E-4</v>
      </c>
      <c r="Q92" s="27"/>
      <c r="R92" s="27"/>
      <c r="S92" s="27"/>
      <c r="T92" s="27"/>
      <c r="U92" s="27"/>
      <c r="V92" s="27"/>
    </row>
    <row r="93" spans="2:22" x14ac:dyDescent="0.25">
      <c r="B93" s="98"/>
      <c r="C93" s="81">
        <v>7</v>
      </c>
      <c r="D93" s="27">
        <v>-5.4</v>
      </c>
      <c r="E93" s="27"/>
      <c r="F93" s="27"/>
      <c r="G93" s="117">
        <f t="shared" si="12"/>
        <v>-2.2520300751879687E-2</v>
      </c>
      <c r="H93" s="117">
        <f t="shared" si="13"/>
        <v>-4.7611629496574388E-3</v>
      </c>
      <c r="I93" s="87"/>
      <c r="J93" s="98"/>
      <c r="K93" s="81">
        <v>7</v>
      </c>
      <c r="L93" s="114">
        <v>-5.4</v>
      </c>
      <c r="M93" s="27"/>
      <c r="N93" s="27"/>
      <c r="O93" s="16"/>
      <c r="P93" s="16"/>
      <c r="Q93" s="27"/>
      <c r="R93" s="27"/>
      <c r="S93" s="27"/>
      <c r="T93" s="27"/>
      <c r="U93" s="27"/>
      <c r="V93" s="27"/>
    </row>
    <row r="94" spans="2:22" x14ac:dyDescent="0.25">
      <c r="B94" s="98"/>
      <c r="C94" s="81">
        <v>8</v>
      </c>
      <c r="D94" s="27">
        <v>5.5</v>
      </c>
      <c r="E94" s="27"/>
      <c r="F94" s="27"/>
      <c r="G94" s="113">
        <f t="shared" si="12"/>
        <v>2.2937343358395975E-2</v>
      </c>
      <c r="H94" s="113">
        <f t="shared" si="13"/>
        <v>4.8493326339103535E-3</v>
      </c>
      <c r="I94" s="87"/>
      <c r="J94" s="98"/>
      <c r="K94" s="81">
        <v>8</v>
      </c>
      <c r="L94" s="114">
        <v>5.5</v>
      </c>
      <c r="M94" s="27"/>
      <c r="N94" s="27"/>
      <c r="O94" s="115">
        <v>2.3E-2</v>
      </c>
      <c r="P94" s="115">
        <v>5.0000000000000001E-3</v>
      </c>
      <c r="Q94" s="27"/>
      <c r="R94" s="27"/>
      <c r="S94" s="27"/>
      <c r="T94" s="27"/>
      <c r="U94" s="27"/>
      <c r="V94" s="27"/>
    </row>
    <row r="95" spans="2:22" x14ac:dyDescent="0.25">
      <c r="B95" s="98"/>
      <c r="C95" s="81">
        <v>9</v>
      </c>
      <c r="D95" s="27">
        <v>10.3</v>
      </c>
      <c r="E95" s="27"/>
      <c r="F95" s="27"/>
      <c r="G95" s="113">
        <f t="shared" si="12"/>
        <v>4.295538847117792E-2</v>
      </c>
      <c r="H95" s="113">
        <f t="shared" si="13"/>
        <v>9.0814774780503E-3</v>
      </c>
      <c r="I95" s="87"/>
      <c r="J95" s="98"/>
      <c r="K95" s="81">
        <v>9</v>
      </c>
      <c r="L95" s="114">
        <v>10.3</v>
      </c>
      <c r="M95" s="27"/>
      <c r="N95" s="27"/>
      <c r="O95" s="115">
        <v>4.2999999999999997E-2</v>
      </c>
      <c r="P95" s="115">
        <v>8.9999999999999993E-3</v>
      </c>
      <c r="Q95" s="27"/>
      <c r="R95" s="27"/>
      <c r="S95" s="27"/>
      <c r="T95" s="27"/>
      <c r="U95" s="27"/>
      <c r="V95" s="27"/>
    </row>
    <row r="96" spans="2:22" x14ac:dyDescent="0.25">
      <c r="B96" s="98"/>
      <c r="C96" s="81">
        <v>10</v>
      </c>
      <c r="D96" s="27">
        <v>0.59999999999999398</v>
      </c>
      <c r="E96" s="27"/>
      <c r="F96" s="27"/>
      <c r="G96" s="113">
        <f t="shared" si="12"/>
        <v>2.5022556390977176E-3</v>
      </c>
      <c r="H96" s="113">
        <f t="shared" si="13"/>
        <v>5.2901810551748778E-4</v>
      </c>
      <c r="I96" s="87"/>
      <c r="J96" s="98"/>
      <c r="K96" s="81">
        <v>10</v>
      </c>
      <c r="L96" s="114">
        <v>0.59999999999999398</v>
      </c>
      <c r="M96" s="27"/>
      <c r="N96" s="27"/>
      <c r="O96" s="115">
        <v>3.0000000000000001E-3</v>
      </c>
      <c r="P96" s="115">
        <v>1E-3</v>
      </c>
    </row>
    <row r="97" spans="2:16" x14ac:dyDescent="0.25">
      <c r="B97" s="98"/>
      <c r="C97" s="81">
        <v>11</v>
      </c>
      <c r="D97" s="27">
        <v>11.5</v>
      </c>
      <c r="E97" s="27"/>
      <c r="F97" s="27"/>
      <c r="G97" s="113">
        <f t="shared" si="12"/>
        <v>4.7959899749373404E-2</v>
      </c>
      <c r="H97" s="113">
        <f t="shared" si="13"/>
        <v>1.0139513689085285E-2</v>
      </c>
      <c r="I97" s="87"/>
      <c r="J97" s="98"/>
      <c r="K97" s="81">
        <v>11</v>
      </c>
      <c r="L97" s="114">
        <v>11.5</v>
      </c>
      <c r="M97" s="27"/>
      <c r="N97" s="27"/>
      <c r="O97" s="115"/>
      <c r="P97" s="115"/>
    </row>
    <row r="98" spans="2:16" x14ac:dyDescent="0.25">
      <c r="B98" s="98"/>
      <c r="C98" s="81">
        <v>12</v>
      </c>
      <c r="D98" s="27">
        <v>3.6</v>
      </c>
      <c r="E98" s="27"/>
      <c r="F98" s="27"/>
      <c r="G98" s="113">
        <f t="shared" si="12"/>
        <v>1.5013533834586456E-2</v>
      </c>
      <c r="H98" s="113">
        <f t="shared" si="13"/>
        <v>3.1741086331049588E-3</v>
      </c>
      <c r="I98" s="87"/>
      <c r="J98" s="98"/>
      <c r="K98" s="81">
        <v>12</v>
      </c>
      <c r="L98" s="114">
        <v>3.6</v>
      </c>
      <c r="M98" s="27"/>
      <c r="N98" s="27"/>
      <c r="O98" s="115">
        <v>1.4999999999999999E-2</v>
      </c>
      <c r="P98" s="115">
        <v>3.0000000000000001E-3</v>
      </c>
    </row>
    <row r="99" spans="2:16" x14ac:dyDescent="0.25">
      <c r="B99" s="98"/>
      <c r="C99" s="118" t="s">
        <v>153</v>
      </c>
      <c r="D99" s="27"/>
      <c r="E99" s="27"/>
      <c r="F99" s="27"/>
      <c r="G99" s="120">
        <f>AVERAGE(G87:G98)</f>
        <v>1.1677192982456132E-2</v>
      </c>
      <c r="H99" s="120">
        <f>AVERAGE(H87:H98)</f>
        <v>2.4687511590816341E-3</v>
      </c>
      <c r="I99" s="87"/>
      <c r="J99" s="98"/>
      <c r="K99" s="118" t="s">
        <v>153</v>
      </c>
      <c r="L99" s="27"/>
      <c r="M99" s="27"/>
      <c r="N99" s="27"/>
      <c r="O99" s="120">
        <f>AVERAGE(O87:O98)</f>
        <v>1.5241158451684765E-2</v>
      </c>
      <c r="P99" s="120">
        <f>AVERAGE(P87:P98)</f>
        <v>3.2090774269476837E-3</v>
      </c>
    </row>
    <row r="100" spans="2:16" ht="15.6" x14ac:dyDescent="0.25">
      <c r="B100" s="91"/>
      <c r="C100" s="118" t="s">
        <v>154</v>
      </c>
      <c r="D100" s="27"/>
      <c r="E100" s="27"/>
      <c r="F100" s="27"/>
      <c r="G100" s="120">
        <f>STDEV(G87:G99)</f>
        <v>2.1455751174048441E-2</v>
      </c>
      <c r="H100" s="120">
        <f>STDEV(H87:H99)</f>
        <v>4.5360996139637288E-3</v>
      </c>
      <c r="I100" s="94"/>
      <c r="J100" s="91"/>
      <c r="K100" s="118" t="s">
        <v>154</v>
      </c>
      <c r="L100" s="27"/>
      <c r="M100" s="27"/>
      <c r="N100" s="27"/>
      <c r="O100" s="120">
        <f>STDEV(O87:O99)</f>
        <v>1.4344012514017949E-2</v>
      </c>
      <c r="P100" s="120">
        <f>STDEV(P87:P99)</f>
        <v>2.9456896557667174E-3</v>
      </c>
    </row>
    <row r="101" spans="2:16" ht="15.6" x14ac:dyDescent="0.25">
      <c r="B101" s="91"/>
      <c r="C101" s="27"/>
      <c r="D101" s="27"/>
      <c r="E101" s="27"/>
      <c r="F101" s="27"/>
      <c r="G101" s="113"/>
      <c r="H101" s="113"/>
      <c r="I101" s="94"/>
      <c r="J101" s="91"/>
      <c r="K101" s="27"/>
      <c r="L101" s="114"/>
      <c r="M101" s="27"/>
      <c r="N101" s="27"/>
      <c r="O101" s="113"/>
      <c r="P101" s="113"/>
    </row>
    <row r="102" spans="2:16" x14ac:dyDescent="0.25">
      <c r="B102" s="99"/>
      <c r="C102" s="27"/>
      <c r="D102" s="27"/>
      <c r="E102" s="27"/>
      <c r="F102" s="27"/>
      <c r="G102" s="113"/>
      <c r="H102" s="113"/>
      <c r="I102" s="87"/>
      <c r="J102" s="99"/>
      <c r="K102" s="27"/>
      <c r="L102" s="114"/>
      <c r="M102" s="27"/>
      <c r="N102" s="27"/>
      <c r="O102" s="113"/>
      <c r="P102" s="113"/>
    </row>
    <row r="103" spans="2:16" x14ac:dyDescent="0.25">
      <c r="B103" s="99"/>
      <c r="C103" s="27"/>
      <c r="D103" s="27"/>
      <c r="E103" s="27"/>
      <c r="F103" s="27"/>
      <c r="G103" s="113"/>
      <c r="H103" s="113"/>
      <c r="J103" s="99"/>
      <c r="K103" s="27"/>
      <c r="L103" s="114"/>
      <c r="M103" s="27"/>
      <c r="N103" s="27"/>
      <c r="O103" s="113"/>
      <c r="P103" s="113"/>
    </row>
    <row r="104" spans="2:16" x14ac:dyDescent="0.25">
      <c r="B104" s="99"/>
      <c r="C104" s="27"/>
      <c r="D104" s="27"/>
      <c r="E104" s="27"/>
      <c r="F104" s="27"/>
      <c r="G104" s="113"/>
      <c r="H104" s="113"/>
      <c r="J104" s="99"/>
      <c r="K104" s="27"/>
      <c r="L104" s="114"/>
      <c r="M104" s="27"/>
      <c r="N104" s="27"/>
      <c r="O104" s="113"/>
      <c r="P104" s="113"/>
    </row>
    <row r="105" spans="2:16" x14ac:dyDescent="0.25">
      <c r="B105" s="99"/>
      <c r="J105" s="99"/>
    </row>
    <row r="106" spans="2:16" x14ac:dyDescent="0.25">
      <c r="B106" s="99"/>
      <c r="J106" s="99"/>
    </row>
    <row r="107" spans="2:16" x14ac:dyDescent="0.25">
      <c r="B107" s="99"/>
      <c r="J107" s="99"/>
    </row>
  </sheetData>
  <mergeCells count="20">
    <mergeCell ref="B59:B71"/>
    <mergeCell ref="J59:J71"/>
    <mergeCell ref="B73:B84"/>
    <mergeCell ref="J73:J84"/>
    <mergeCell ref="B87:B99"/>
    <mergeCell ref="J87:J99"/>
    <mergeCell ref="B18:B29"/>
    <mergeCell ref="J18:J29"/>
    <mergeCell ref="B32:B43"/>
    <mergeCell ref="J32:J43"/>
    <mergeCell ref="B46:B56"/>
    <mergeCell ref="J46:J56"/>
    <mergeCell ref="E2:E3"/>
    <mergeCell ref="F2:F3"/>
    <mergeCell ref="L2:L3"/>
    <mergeCell ref="M2:M3"/>
    <mergeCell ref="N2:N3"/>
    <mergeCell ref="B4:B15"/>
    <mergeCell ref="J4:J15"/>
    <mergeCell ref="I7:I12"/>
  </mergeCells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78C4F-0963-4740-9AEF-450514EA3134}">
  <dimension ref="B1:T140"/>
  <sheetViews>
    <sheetView workbookViewId="0">
      <selection activeCell="J9" sqref="J9"/>
    </sheetView>
  </sheetViews>
  <sheetFormatPr defaultRowHeight="14.4" x14ac:dyDescent="0.25"/>
  <cols>
    <col min="2" max="2" width="8.88671875" style="174"/>
    <col min="3" max="3" width="11.44140625" customWidth="1"/>
    <col min="4" max="4" width="11.109375" style="5" customWidth="1"/>
    <col min="5" max="5" width="12.44140625" customWidth="1"/>
    <col min="6" max="6" width="12.44140625" style="5" customWidth="1"/>
    <col min="7" max="8" width="8.88671875" style="5"/>
    <col min="9" max="10" width="9.77734375" style="178" bestFit="1" customWidth="1"/>
    <col min="11" max="11" width="8.88671875" style="178"/>
    <col min="12" max="12" width="10" style="178" customWidth="1"/>
    <col min="13" max="13" width="15.88671875" style="27" customWidth="1"/>
    <col min="14" max="14" width="8.88671875" style="174"/>
    <col min="15" max="15" width="11.44140625" customWidth="1"/>
    <col min="19" max="19" width="12.5546875" customWidth="1"/>
  </cols>
  <sheetData>
    <row r="1" spans="2:19" ht="48.75" customHeight="1" x14ac:dyDescent="0.25">
      <c r="B1" s="15" t="s">
        <v>155</v>
      </c>
      <c r="I1" s="114"/>
      <c r="J1" s="123"/>
      <c r="K1" s="5"/>
      <c r="L1" s="5"/>
      <c r="N1" s="15"/>
    </row>
    <row r="2" spans="2:19" ht="37.200000000000003" x14ac:dyDescent="0.25">
      <c r="B2" s="65" t="s">
        <v>156</v>
      </c>
      <c r="D2" s="124"/>
      <c r="E2" s="125"/>
      <c r="F2" s="126"/>
      <c r="G2" s="124"/>
      <c r="H2" s="124"/>
      <c r="I2" s="127"/>
      <c r="J2" s="127"/>
      <c r="K2" s="127"/>
      <c r="L2" s="127"/>
      <c r="N2"/>
    </row>
    <row r="3" spans="2:19" s="107" customFormat="1" ht="24.6" x14ac:dyDescent="0.25">
      <c r="B3" s="128" t="s">
        <v>157</v>
      </c>
      <c r="D3" s="129"/>
      <c r="E3" s="130"/>
      <c r="F3" s="130"/>
      <c r="G3" s="130"/>
      <c r="H3" s="130"/>
      <c r="I3" s="131"/>
      <c r="J3" s="131"/>
      <c r="K3" s="131"/>
      <c r="L3" s="131"/>
      <c r="M3" s="81"/>
      <c r="N3" s="128"/>
      <c r="P3" s="132"/>
      <c r="Q3" s="132"/>
      <c r="R3" s="132"/>
      <c r="S3" s="132"/>
    </row>
    <row r="4" spans="2:19" s="107" customFormat="1" ht="57.75" customHeight="1" x14ac:dyDescent="0.25">
      <c r="B4" s="128"/>
      <c r="C4" s="133"/>
      <c r="D4" s="134" t="s">
        <v>158</v>
      </c>
      <c r="E4" s="135" t="s">
        <v>159</v>
      </c>
      <c r="F4" s="135"/>
      <c r="G4" s="135"/>
      <c r="H4" s="135"/>
      <c r="I4" s="136" t="s">
        <v>160</v>
      </c>
      <c r="J4" s="136"/>
      <c r="K4" s="136"/>
      <c r="L4" s="136"/>
      <c r="M4" s="137"/>
      <c r="N4" s="128"/>
      <c r="O4" s="133"/>
      <c r="P4" s="136" t="s">
        <v>160</v>
      </c>
      <c r="Q4" s="136"/>
      <c r="R4" s="136"/>
      <c r="S4" s="136"/>
    </row>
    <row r="5" spans="2:19" s="107" customFormat="1" ht="17.25" customHeight="1" thickBot="1" x14ac:dyDescent="0.3">
      <c r="B5" s="81" t="s">
        <v>92</v>
      </c>
      <c r="C5" s="81" t="s">
        <v>93</v>
      </c>
      <c r="D5" s="134"/>
      <c r="E5" s="138" t="s">
        <v>161</v>
      </c>
      <c r="F5" s="139" t="s">
        <v>162</v>
      </c>
      <c r="G5" s="140" t="s">
        <v>163</v>
      </c>
      <c r="H5" s="139" t="s">
        <v>164</v>
      </c>
      <c r="I5" s="141" t="s">
        <v>161</v>
      </c>
      <c r="J5" s="142" t="s">
        <v>162</v>
      </c>
      <c r="K5" s="140" t="s">
        <v>163</v>
      </c>
      <c r="L5" s="143" t="s">
        <v>164</v>
      </c>
      <c r="M5" s="137"/>
      <c r="N5" s="81" t="s">
        <v>92</v>
      </c>
      <c r="O5" s="81" t="s">
        <v>93</v>
      </c>
      <c r="P5" s="144" t="s">
        <v>165</v>
      </c>
      <c r="Q5" s="144" t="s">
        <v>166</v>
      </c>
      <c r="R5" s="145" t="s">
        <v>167</v>
      </c>
      <c r="S5" s="146" t="s">
        <v>168</v>
      </c>
    </row>
    <row r="6" spans="2:19" s="107" customFormat="1" ht="13.8" x14ac:dyDescent="0.25">
      <c r="B6" s="136" t="s">
        <v>169</v>
      </c>
      <c r="C6" s="107">
        <v>1</v>
      </c>
      <c r="D6" s="147">
        <v>34.200000000000003</v>
      </c>
      <c r="E6" s="81">
        <v>0.71599999999999997</v>
      </c>
      <c r="F6" s="147">
        <v>0.17199999999999999</v>
      </c>
      <c r="G6" s="147">
        <v>0.13900000000000001</v>
      </c>
      <c r="H6" s="147">
        <f t="shared" ref="H6:H31" si="0">SUM(E6:G6)</f>
        <v>1.0269999999999999</v>
      </c>
      <c r="I6" s="148">
        <f>E6/$D$6</f>
        <v>2.093567251461988E-2</v>
      </c>
      <c r="J6" s="148">
        <f>F6/$D$6</f>
        <v>5.0292397660818703E-3</v>
      </c>
      <c r="K6" s="148">
        <f>G6/$D$6</f>
        <v>4.0643274853801167E-3</v>
      </c>
      <c r="L6" s="148">
        <f>H6/$D$6</f>
        <v>3.0029239766081867E-2</v>
      </c>
      <c r="N6" s="136" t="s">
        <v>169</v>
      </c>
      <c r="O6" s="107">
        <v>1</v>
      </c>
      <c r="P6" s="107">
        <v>2.0899999999999998E-2</v>
      </c>
      <c r="Q6" s="107">
        <v>5.0000000000000001E-3</v>
      </c>
      <c r="R6" s="107">
        <v>4.1000000000000003E-3</v>
      </c>
      <c r="S6" s="107">
        <v>0.03</v>
      </c>
    </row>
    <row r="7" spans="2:19" s="107" customFormat="1" ht="13.8" x14ac:dyDescent="0.25">
      <c r="B7" s="136"/>
      <c r="C7" s="107">
        <v>2</v>
      </c>
      <c r="D7" s="147">
        <v>27.4</v>
      </c>
      <c r="E7" s="81">
        <v>0.622</v>
      </c>
      <c r="F7" s="147">
        <v>0.19600000000000001</v>
      </c>
      <c r="G7" s="147">
        <v>0.186</v>
      </c>
      <c r="H7" s="147">
        <f t="shared" si="0"/>
        <v>1.004</v>
      </c>
      <c r="I7" s="148">
        <f t="shared" ref="I7:L17" si="1">E7/$D7</f>
        <v>2.27007299270073E-2</v>
      </c>
      <c r="J7" s="148">
        <f t="shared" si="1"/>
        <v>7.1532846715328478E-3</v>
      </c>
      <c r="K7" s="148">
        <f t="shared" si="1"/>
        <v>6.7883211678832116E-3</v>
      </c>
      <c r="L7" s="148">
        <f t="shared" si="1"/>
        <v>3.664233576642336E-2</v>
      </c>
      <c r="N7" s="136"/>
      <c r="O7" s="107">
        <v>2</v>
      </c>
      <c r="P7" s="107">
        <v>2.2700000000000001E-2</v>
      </c>
      <c r="Q7" s="107">
        <v>7.1999999999999998E-3</v>
      </c>
      <c r="R7" s="107">
        <v>6.7999999999999996E-3</v>
      </c>
      <c r="S7" s="107">
        <v>3.6600000000000001E-2</v>
      </c>
    </row>
    <row r="8" spans="2:19" s="107" customFormat="1" ht="13.8" x14ac:dyDescent="0.25">
      <c r="B8" s="136"/>
      <c r="C8" s="107">
        <v>3</v>
      </c>
      <c r="D8" s="147">
        <v>30</v>
      </c>
      <c r="E8" s="81">
        <v>0.32</v>
      </c>
      <c r="F8" s="147">
        <v>7.3999999999999996E-2</v>
      </c>
      <c r="G8" s="147">
        <v>0.20399999999999999</v>
      </c>
      <c r="H8" s="147">
        <f t="shared" si="0"/>
        <v>0.59799999999999998</v>
      </c>
      <c r="I8" s="148">
        <f t="shared" si="1"/>
        <v>1.0666666666666666E-2</v>
      </c>
      <c r="J8" s="148">
        <f t="shared" si="1"/>
        <v>2.4666666666666665E-3</v>
      </c>
      <c r="K8" s="148">
        <f t="shared" si="1"/>
        <v>6.7999999999999996E-3</v>
      </c>
      <c r="L8" s="148">
        <f t="shared" si="1"/>
        <v>1.9933333333333334E-2</v>
      </c>
      <c r="N8" s="136"/>
      <c r="O8" s="107">
        <v>3</v>
      </c>
      <c r="P8" s="107">
        <v>1.0699999999999999E-2</v>
      </c>
      <c r="Q8" s="107">
        <v>2.5000000000000001E-3</v>
      </c>
      <c r="R8" s="107">
        <v>6.7999999999999996E-3</v>
      </c>
      <c r="S8" s="107">
        <v>1.9900000000000001E-2</v>
      </c>
    </row>
    <row r="9" spans="2:19" s="107" customFormat="1" ht="13.8" x14ac:dyDescent="0.25">
      <c r="B9" s="136"/>
      <c r="C9" s="107">
        <v>4</v>
      </c>
      <c r="D9" s="147">
        <v>30.3</v>
      </c>
      <c r="E9" s="81">
        <v>0.54800000000000004</v>
      </c>
      <c r="F9" s="147">
        <v>0.13900000000000001</v>
      </c>
      <c r="G9" s="147">
        <v>0.309</v>
      </c>
      <c r="H9" s="147">
        <f t="shared" si="0"/>
        <v>0.996</v>
      </c>
      <c r="I9" s="148">
        <f t="shared" si="1"/>
        <v>1.8085808580858086E-2</v>
      </c>
      <c r="J9" s="148">
        <f t="shared" si="1"/>
        <v>4.5874587458745878E-3</v>
      </c>
      <c r="K9" s="148">
        <f t="shared" si="1"/>
        <v>1.0198019801980198E-2</v>
      </c>
      <c r="L9" s="148">
        <f t="shared" si="1"/>
        <v>3.2871287128712873E-2</v>
      </c>
      <c r="N9" s="136"/>
      <c r="O9" s="107">
        <v>4</v>
      </c>
      <c r="P9" s="107">
        <v>1.8100000000000002E-2</v>
      </c>
      <c r="Q9" s="107">
        <v>4.5999999999999999E-3</v>
      </c>
      <c r="R9" s="107">
        <v>1.0200000000000001E-2</v>
      </c>
      <c r="S9" s="107">
        <v>3.2899999999999999E-2</v>
      </c>
    </row>
    <row r="10" spans="2:19" s="107" customFormat="1" ht="13.8" x14ac:dyDescent="0.25">
      <c r="B10" s="136"/>
      <c r="C10" s="107">
        <v>5</v>
      </c>
      <c r="D10" s="147">
        <v>31.1</v>
      </c>
      <c r="E10" s="81">
        <v>0.93400000000000005</v>
      </c>
      <c r="F10" s="147">
        <v>0.14299999999999999</v>
      </c>
      <c r="G10" s="147">
        <v>0.27800000000000002</v>
      </c>
      <c r="H10" s="147">
        <f t="shared" si="0"/>
        <v>1.355</v>
      </c>
      <c r="I10" s="148">
        <f t="shared" si="1"/>
        <v>3.0032154340836014E-2</v>
      </c>
      <c r="J10" s="148">
        <f t="shared" si="1"/>
        <v>4.598070739549839E-3</v>
      </c>
      <c r="K10" s="148">
        <f t="shared" si="1"/>
        <v>8.9389067524115757E-3</v>
      </c>
      <c r="L10" s="148">
        <f t="shared" si="1"/>
        <v>4.3569131832797425E-2</v>
      </c>
      <c r="N10" s="136"/>
      <c r="O10" s="107">
        <v>5</v>
      </c>
      <c r="P10" s="107">
        <v>0.03</v>
      </c>
      <c r="Q10" s="107">
        <v>4.5999999999999999E-3</v>
      </c>
      <c r="R10" s="107">
        <v>8.8999999999999999E-3</v>
      </c>
    </row>
    <row r="11" spans="2:19" s="107" customFormat="1" ht="13.8" x14ac:dyDescent="0.25">
      <c r="B11" s="136"/>
      <c r="C11" s="107">
        <v>6</v>
      </c>
      <c r="D11" s="147">
        <v>30.5</v>
      </c>
      <c r="E11" s="81">
        <v>0.35499999999999998</v>
      </c>
      <c r="F11" s="147">
        <v>4.8000000000000001E-2</v>
      </c>
      <c r="G11" s="147">
        <v>0.151</v>
      </c>
      <c r="H11" s="147">
        <f t="shared" si="0"/>
        <v>0.55399999999999994</v>
      </c>
      <c r="I11" s="148">
        <f t="shared" si="1"/>
        <v>1.1639344262295081E-2</v>
      </c>
      <c r="J11" s="148">
        <f t="shared" si="1"/>
        <v>1.5737704918032788E-3</v>
      </c>
      <c r="K11" s="148">
        <f t="shared" si="1"/>
        <v>4.9508196721311471E-3</v>
      </c>
      <c r="L11" s="148">
        <f t="shared" si="1"/>
        <v>1.8163934426229506E-2</v>
      </c>
      <c r="N11" s="136"/>
      <c r="O11" s="107">
        <v>6</v>
      </c>
      <c r="P11" s="107">
        <v>1.1599999999999999E-2</v>
      </c>
      <c r="Q11" s="107">
        <v>1.6000000000000001E-3</v>
      </c>
      <c r="R11" s="107">
        <v>5.0000000000000001E-3</v>
      </c>
      <c r="S11" s="107">
        <v>1.8200000000000001E-2</v>
      </c>
    </row>
    <row r="12" spans="2:19" s="107" customFormat="1" ht="13.8" x14ac:dyDescent="0.25">
      <c r="B12" s="136"/>
      <c r="C12" s="107">
        <v>7</v>
      </c>
      <c r="D12" s="147">
        <v>30.1</v>
      </c>
      <c r="E12" s="81">
        <v>0.33</v>
      </c>
      <c r="F12" s="147">
        <v>5.2999999999999999E-2</v>
      </c>
      <c r="G12" s="147">
        <v>0.11799999999999999</v>
      </c>
      <c r="H12" s="147">
        <f t="shared" si="0"/>
        <v>0.501</v>
      </c>
      <c r="I12" s="148">
        <f t="shared" si="1"/>
        <v>1.0963455149501661E-2</v>
      </c>
      <c r="J12" s="148">
        <f t="shared" si="1"/>
        <v>1.760797342192691E-3</v>
      </c>
      <c r="K12" s="148">
        <f t="shared" si="1"/>
        <v>3.9202657807308966E-3</v>
      </c>
      <c r="L12" s="148">
        <f t="shared" si="1"/>
        <v>1.664451827242525E-2</v>
      </c>
      <c r="N12" s="136"/>
      <c r="O12" s="107">
        <v>7</v>
      </c>
      <c r="P12" s="107">
        <v>1.0999999999999999E-2</v>
      </c>
      <c r="Q12" s="107">
        <v>1.8E-3</v>
      </c>
      <c r="R12" s="107">
        <v>3.8999999999999998E-3</v>
      </c>
      <c r="S12" s="107">
        <v>1.66E-2</v>
      </c>
    </row>
    <row r="13" spans="2:19" s="107" customFormat="1" ht="13.8" x14ac:dyDescent="0.25">
      <c r="B13" s="136"/>
      <c r="C13" s="107">
        <v>8</v>
      </c>
      <c r="D13" s="147">
        <v>34.9</v>
      </c>
      <c r="E13" s="81">
        <v>0.39600000000000002</v>
      </c>
      <c r="F13" s="147">
        <v>0.105</v>
      </c>
      <c r="G13" s="147">
        <v>0.191</v>
      </c>
      <c r="H13" s="147">
        <f t="shared" si="0"/>
        <v>0.69199999999999995</v>
      </c>
      <c r="I13" s="148">
        <f t="shared" si="1"/>
        <v>1.1346704871060173E-2</v>
      </c>
      <c r="J13" s="148">
        <f t="shared" si="1"/>
        <v>3.0085959885386821E-3</v>
      </c>
      <c r="K13" s="148">
        <f t="shared" si="1"/>
        <v>5.4727793696275071E-3</v>
      </c>
      <c r="L13" s="148">
        <f t="shared" si="1"/>
        <v>1.9828080229226362E-2</v>
      </c>
      <c r="M13" s="137"/>
      <c r="N13" s="136"/>
      <c r="O13" s="107">
        <v>8</v>
      </c>
      <c r="P13" s="107">
        <v>1.1299999999999999E-2</v>
      </c>
      <c r="Q13" s="107">
        <v>3.0000000000000001E-3</v>
      </c>
      <c r="R13" s="107">
        <v>5.4999999999999997E-3</v>
      </c>
      <c r="S13" s="107">
        <v>1.9800000000000002E-2</v>
      </c>
    </row>
    <row r="14" spans="2:19" s="107" customFormat="1" ht="13.8" x14ac:dyDescent="0.25">
      <c r="B14" s="136"/>
      <c r="C14" s="107">
        <v>9</v>
      </c>
      <c r="D14" s="147">
        <v>28.2</v>
      </c>
      <c r="E14" s="81">
        <v>0.154</v>
      </c>
      <c r="F14" s="147">
        <v>0.02</v>
      </c>
      <c r="G14" s="147">
        <v>4.9000000000000002E-2</v>
      </c>
      <c r="H14" s="147">
        <f t="shared" si="0"/>
        <v>0.22299999999999998</v>
      </c>
      <c r="I14" s="148">
        <f t="shared" si="1"/>
        <v>5.4609929078014187E-3</v>
      </c>
      <c r="J14" s="149">
        <f t="shared" si="1"/>
        <v>7.0921985815602842E-4</v>
      </c>
      <c r="K14" s="149">
        <f t="shared" si="1"/>
        <v>1.7375886524822696E-3</v>
      </c>
      <c r="L14" s="149">
        <f t="shared" si="1"/>
        <v>7.9078014184397159E-3</v>
      </c>
      <c r="M14" s="137"/>
      <c r="N14" s="136"/>
      <c r="O14" s="107">
        <v>9</v>
      </c>
      <c r="P14" s="107">
        <v>5.4999999999999997E-3</v>
      </c>
      <c r="S14" s="107" t="s">
        <v>170</v>
      </c>
    </row>
    <row r="15" spans="2:19" s="107" customFormat="1" ht="13.8" x14ac:dyDescent="0.25">
      <c r="B15" s="136"/>
      <c r="C15" s="107">
        <v>10</v>
      </c>
      <c r="D15" s="147">
        <v>26.5</v>
      </c>
      <c r="E15" s="150">
        <v>5.7000000000000002E-2</v>
      </c>
      <c r="F15" s="151">
        <v>0.129</v>
      </c>
      <c r="G15" s="147">
        <v>7.5999999999999998E-2</v>
      </c>
      <c r="H15" s="147">
        <f t="shared" si="0"/>
        <v>0.26200000000000001</v>
      </c>
      <c r="I15" s="149">
        <f t="shared" si="1"/>
        <v>2.1509433962264152E-3</v>
      </c>
      <c r="J15" s="148">
        <f t="shared" si="1"/>
        <v>4.8679245283018866E-3</v>
      </c>
      <c r="K15" s="148">
        <f t="shared" si="1"/>
        <v>2.8679245283018866E-3</v>
      </c>
      <c r="L15" s="149">
        <f t="shared" si="1"/>
        <v>9.8867924528301884E-3</v>
      </c>
      <c r="M15" s="137"/>
      <c r="N15" s="136"/>
      <c r="O15" s="107">
        <v>10</v>
      </c>
      <c r="Q15" s="107">
        <v>4.8999999999999998E-3</v>
      </c>
      <c r="R15" s="107">
        <v>2.8999999999999998E-3</v>
      </c>
    </row>
    <row r="16" spans="2:19" s="107" customFormat="1" ht="13.8" x14ac:dyDescent="0.25">
      <c r="B16" s="136"/>
      <c r="C16" s="107">
        <v>11</v>
      </c>
      <c r="D16" s="147">
        <v>32.1</v>
      </c>
      <c r="E16" s="81">
        <v>0.68799999999999994</v>
      </c>
      <c r="F16" s="147">
        <v>4.8000000000000001E-2</v>
      </c>
      <c r="G16" s="147">
        <v>0.186</v>
      </c>
      <c r="H16" s="147">
        <f t="shared" si="0"/>
        <v>0.92199999999999993</v>
      </c>
      <c r="I16" s="148">
        <f t="shared" si="1"/>
        <v>2.143302180685358E-2</v>
      </c>
      <c r="J16" s="148">
        <f t="shared" si="1"/>
        <v>1.4953271028037382E-3</v>
      </c>
      <c r="K16" s="148">
        <f t="shared" si="1"/>
        <v>5.7943925233644861E-3</v>
      </c>
      <c r="L16" s="148">
        <f t="shared" si="1"/>
        <v>2.8722741433021802E-2</v>
      </c>
      <c r="M16" s="137"/>
      <c r="N16" s="136"/>
      <c r="O16" s="107">
        <v>11</v>
      </c>
      <c r="P16" s="107">
        <v>2.1399999999999999E-2</v>
      </c>
      <c r="Q16" s="107">
        <v>1.5E-3</v>
      </c>
      <c r="R16" s="107">
        <v>5.7999999999999996E-3</v>
      </c>
      <c r="S16" s="107">
        <v>2.87E-2</v>
      </c>
    </row>
    <row r="17" spans="2:19" s="107" customFormat="1" ht="13.8" x14ac:dyDescent="0.25">
      <c r="B17" s="136"/>
      <c r="C17" s="107">
        <v>12</v>
      </c>
      <c r="D17" s="147">
        <v>29.8</v>
      </c>
      <c r="E17" s="81">
        <v>0.503</v>
      </c>
      <c r="F17" s="147">
        <v>0.38</v>
      </c>
      <c r="G17" s="152">
        <v>0.33500000000000002</v>
      </c>
      <c r="H17" s="147">
        <f t="shared" si="0"/>
        <v>1.218</v>
      </c>
      <c r="I17" s="148">
        <f t="shared" si="1"/>
        <v>1.6879194630872483E-2</v>
      </c>
      <c r="J17" s="149">
        <f t="shared" si="1"/>
        <v>1.2751677852348993E-2</v>
      </c>
      <c r="K17" s="107">
        <v>9.1999999999999998E-3</v>
      </c>
      <c r="L17" s="148">
        <f t="shared" si="1"/>
        <v>4.0872483221476505E-2</v>
      </c>
      <c r="M17" s="89" t="s">
        <v>171</v>
      </c>
      <c r="N17" s="136"/>
      <c r="O17" s="107">
        <v>12</v>
      </c>
      <c r="P17" s="153">
        <v>1.68791946308725E-2</v>
      </c>
      <c r="Q17" s="154"/>
      <c r="R17" s="107">
        <v>9.1999999999999998E-3</v>
      </c>
      <c r="S17" s="153">
        <v>4.0872483221476498E-2</v>
      </c>
    </row>
    <row r="18" spans="2:19" s="153" customFormat="1" ht="15.6" x14ac:dyDescent="0.25">
      <c r="C18" s="155"/>
      <c r="D18" s="155"/>
      <c r="E18" s="156"/>
      <c r="F18" s="157"/>
      <c r="G18" s="157"/>
      <c r="H18" s="157"/>
      <c r="I18" s="157"/>
      <c r="J18" s="157"/>
      <c r="K18" s="157"/>
      <c r="L18" s="157"/>
      <c r="M18" s="89"/>
      <c r="O18" s="158" t="s">
        <v>153</v>
      </c>
      <c r="P18" s="159">
        <f t="shared" ref="P18:S18" si="2">AVERAGE(P6:P17)</f>
        <v>1.6370835875533864E-2</v>
      </c>
      <c r="Q18" s="159">
        <f t="shared" si="2"/>
        <v>3.6699999999999997E-3</v>
      </c>
      <c r="R18" s="159">
        <f t="shared" si="2"/>
        <v>6.2818181818181809E-3</v>
      </c>
      <c r="S18" s="159">
        <f t="shared" si="2"/>
        <v>2.7063609246830725E-2</v>
      </c>
    </row>
    <row r="19" spans="2:19" s="153" customFormat="1" ht="15.6" x14ac:dyDescent="0.25">
      <c r="C19" s="155"/>
      <c r="D19" s="155"/>
      <c r="E19" s="156"/>
      <c r="F19" s="157"/>
      <c r="G19" s="157"/>
      <c r="H19" s="157"/>
      <c r="I19" s="157"/>
      <c r="J19" s="157"/>
      <c r="K19" s="157"/>
      <c r="L19" s="157"/>
      <c r="M19" s="89"/>
      <c r="O19" s="158" t="s">
        <v>154</v>
      </c>
      <c r="P19" s="159">
        <f t="shared" ref="P19:S19" si="3">STDEV(P6:P17)</f>
        <v>7.0888664219784939E-3</v>
      </c>
      <c r="Q19" s="159">
        <f t="shared" si="3"/>
        <v>1.8791546562809092E-3</v>
      </c>
      <c r="R19" s="159">
        <f t="shared" si="3"/>
        <v>2.358312185364008E-3</v>
      </c>
      <c r="S19" s="159">
        <f t="shared" si="3"/>
        <v>8.7971541954174459E-3</v>
      </c>
    </row>
    <row r="20" spans="2:19" s="107" customFormat="1" ht="13.8" x14ac:dyDescent="0.25">
      <c r="B20" s="136" t="s">
        <v>172</v>
      </c>
      <c r="C20" s="107">
        <v>1</v>
      </c>
      <c r="D20" s="147">
        <v>43.4</v>
      </c>
      <c r="E20" s="81">
        <v>2.343</v>
      </c>
      <c r="F20" s="147">
        <v>0.81399999999999995</v>
      </c>
      <c r="G20" s="147">
        <v>0.48499999999999999</v>
      </c>
      <c r="H20" s="147">
        <f t="shared" si="0"/>
        <v>3.6419999999999999</v>
      </c>
      <c r="I20" s="148">
        <f>E20/$D20</f>
        <v>5.3986175115207376E-2</v>
      </c>
      <c r="J20" s="148">
        <f>F20/$D20</f>
        <v>1.8755760368663593E-2</v>
      </c>
      <c r="K20" s="148">
        <f>G20/$D20</f>
        <v>1.1175115207373272E-2</v>
      </c>
      <c r="L20" s="148">
        <f>H20/$D20</f>
        <v>8.3917050691244235E-2</v>
      </c>
      <c r="M20" s="89"/>
      <c r="N20" s="136" t="s">
        <v>172</v>
      </c>
      <c r="O20" s="107">
        <v>1</v>
      </c>
      <c r="P20" s="153">
        <v>5.3986175115207397E-2</v>
      </c>
      <c r="Q20" s="153">
        <v>1.8755760368663599E-2</v>
      </c>
      <c r="R20" s="153">
        <v>1.11751152073733E-2</v>
      </c>
      <c r="S20" s="153">
        <v>8.3917050691244194E-2</v>
      </c>
    </row>
    <row r="21" spans="2:19" s="107" customFormat="1" ht="13.8" x14ac:dyDescent="0.25">
      <c r="B21" s="136"/>
      <c r="C21" s="107">
        <v>2</v>
      </c>
      <c r="D21" s="147">
        <v>34</v>
      </c>
      <c r="E21" s="81">
        <v>0.66300000000000003</v>
      </c>
      <c r="F21" s="147">
        <v>0.20399999999999999</v>
      </c>
      <c r="G21" s="147">
        <v>0.13600000000000001</v>
      </c>
      <c r="H21" s="147">
        <f t="shared" si="0"/>
        <v>1.0030000000000001</v>
      </c>
      <c r="I21" s="148">
        <f t="shared" ref="I21:L31" si="4">E21/$D21</f>
        <v>1.95E-2</v>
      </c>
      <c r="J21" s="148">
        <f t="shared" si="4"/>
        <v>5.9999999999999993E-3</v>
      </c>
      <c r="K21" s="148">
        <f t="shared" si="4"/>
        <v>4.0000000000000001E-3</v>
      </c>
      <c r="L21" s="160">
        <v>6.6900000000000001E-2</v>
      </c>
      <c r="M21" s="89"/>
      <c r="N21" s="136"/>
      <c r="O21" s="107">
        <v>2</v>
      </c>
      <c r="P21" s="107">
        <v>1.95E-2</v>
      </c>
      <c r="Q21" s="153">
        <v>6.0000000000000001E-3</v>
      </c>
      <c r="R21" s="153">
        <v>4.0000000000000001E-3</v>
      </c>
      <c r="S21" s="160">
        <v>6.6900000000000001E-2</v>
      </c>
    </row>
    <row r="22" spans="2:19" s="107" customFormat="1" ht="13.8" x14ac:dyDescent="0.25">
      <c r="B22" s="136"/>
      <c r="C22" s="107">
        <v>3</v>
      </c>
      <c r="D22" s="147">
        <v>49.2</v>
      </c>
      <c r="E22" s="81">
        <v>2.17</v>
      </c>
      <c r="F22" s="147">
        <v>0.89</v>
      </c>
      <c r="G22" s="147">
        <v>1.647</v>
      </c>
      <c r="H22" s="147">
        <f t="shared" si="0"/>
        <v>4.7069999999999999</v>
      </c>
      <c r="I22" s="148">
        <f t="shared" si="4"/>
        <v>4.4105691056910562E-2</v>
      </c>
      <c r="J22" s="148">
        <f t="shared" si="4"/>
        <v>1.8089430894308943E-2</v>
      </c>
      <c r="K22" s="149">
        <f t="shared" si="4"/>
        <v>3.3475609756097556E-2</v>
      </c>
      <c r="L22" s="149">
        <f>H22/$D22</f>
        <v>9.5670731707317061E-2</v>
      </c>
      <c r="M22" s="89"/>
      <c r="N22" s="136"/>
      <c r="O22" s="107">
        <v>3</v>
      </c>
      <c r="P22" s="153">
        <v>4.4105691056910597E-2</v>
      </c>
      <c r="Q22" s="153">
        <v>1.8089430894308901E-2</v>
      </c>
      <c r="R22" s="153"/>
      <c r="S22" s="153"/>
    </row>
    <row r="23" spans="2:19" s="107" customFormat="1" ht="13.8" x14ac:dyDescent="0.25">
      <c r="B23" s="136"/>
      <c r="C23" s="107">
        <v>4</v>
      </c>
      <c r="D23" s="147">
        <v>37.9</v>
      </c>
      <c r="E23" s="81">
        <v>1.6950000000000001</v>
      </c>
      <c r="F23" s="147" t="s">
        <v>173</v>
      </c>
      <c r="G23" s="147" t="s">
        <v>173</v>
      </c>
      <c r="H23" s="147" t="s">
        <v>173</v>
      </c>
      <c r="I23" s="148">
        <f t="shared" si="4"/>
        <v>4.4722955145118738E-2</v>
      </c>
      <c r="J23" s="147" t="s">
        <v>173</v>
      </c>
      <c r="K23" s="147" t="s">
        <v>173</v>
      </c>
      <c r="L23" s="147" t="s">
        <v>173</v>
      </c>
      <c r="M23" s="137"/>
      <c r="N23" s="136"/>
      <c r="O23" s="107">
        <v>4</v>
      </c>
      <c r="P23" s="153"/>
      <c r="Q23" s="153"/>
      <c r="R23" s="153"/>
      <c r="S23" s="153"/>
    </row>
    <row r="24" spans="2:19" s="107" customFormat="1" ht="13.8" x14ac:dyDescent="0.25">
      <c r="B24" s="136"/>
      <c r="C24" s="107">
        <v>5</v>
      </c>
      <c r="D24" s="147">
        <v>33.5</v>
      </c>
      <c r="E24" s="81">
        <v>0.85799999999999998</v>
      </c>
      <c r="F24" s="147">
        <v>0.248</v>
      </c>
      <c r="G24" s="147">
        <v>0.36899999999999999</v>
      </c>
      <c r="H24" s="147">
        <f t="shared" si="0"/>
        <v>1.4749999999999999</v>
      </c>
      <c r="I24" s="148">
        <f t="shared" si="4"/>
        <v>2.5611940298507462E-2</v>
      </c>
      <c r="J24" s="148">
        <f t="shared" si="4"/>
        <v>7.4029850746268654E-3</v>
      </c>
      <c r="K24" s="148">
        <f t="shared" si="4"/>
        <v>1.1014925373134329E-2</v>
      </c>
      <c r="L24" s="148">
        <f t="shared" si="4"/>
        <v>4.4029850746268653E-2</v>
      </c>
      <c r="M24" s="137"/>
      <c r="N24" s="136"/>
      <c r="O24" s="107">
        <v>5</v>
      </c>
      <c r="P24" s="153">
        <v>2.56119402985075E-2</v>
      </c>
      <c r="Q24" s="153">
        <v>7.4029850746268697E-3</v>
      </c>
      <c r="R24" s="153">
        <v>1.10149253731343E-2</v>
      </c>
      <c r="S24" s="153">
        <v>4.4029850746268702E-2</v>
      </c>
    </row>
    <row r="25" spans="2:19" s="107" customFormat="1" ht="13.8" x14ac:dyDescent="0.25">
      <c r="B25" s="136"/>
      <c r="C25" s="107">
        <v>6</v>
      </c>
      <c r="D25" s="147">
        <v>46.9</v>
      </c>
      <c r="E25" s="81">
        <v>2.04</v>
      </c>
      <c r="F25" s="147">
        <v>1.0169999999999999</v>
      </c>
      <c r="G25" s="147">
        <v>0.93600000000000005</v>
      </c>
      <c r="H25" s="147">
        <f t="shared" si="0"/>
        <v>3.9929999999999999</v>
      </c>
      <c r="I25" s="148">
        <f t="shared" si="4"/>
        <v>4.3496801705756934E-2</v>
      </c>
      <c r="J25" s="148">
        <f t="shared" si="4"/>
        <v>2.1684434968017058E-2</v>
      </c>
      <c r="K25" s="148">
        <f t="shared" si="4"/>
        <v>1.9957356076759063E-2</v>
      </c>
      <c r="L25" s="148">
        <f t="shared" si="4"/>
        <v>8.5138592750533051E-2</v>
      </c>
      <c r="M25" s="137"/>
      <c r="N25" s="136"/>
      <c r="O25" s="107">
        <v>6</v>
      </c>
      <c r="P25" s="153">
        <v>4.3496801705756899E-2</v>
      </c>
      <c r="Q25" s="153">
        <v>2.1684434968017099E-2</v>
      </c>
      <c r="R25" s="153">
        <v>1.9957356076759102E-2</v>
      </c>
      <c r="S25" s="153">
        <v>8.5138592750533107E-2</v>
      </c>
    </row>
    <row r="26" spans="2:19" s="107" customFormat="1" ht="13.8" x14ac:dyDescent="0.25">
      <c r="B26" s="136"/>
      <c r="C26" s="107">
        <v>7</v>
      </c>
      <c r="D26" s="147">
        <v>43.8</v>
      </c>
      <c r="E26" s="81">
        <v>1.9590000000000001</v>
      </c>
      <c r="F26" s="147">
        <v>0.88700000000000001</v>
      </c>
      <c r="G26" s="147">
        <v>0.748</v>
      </c>
      <c r="H26" s="147">
        <f t="shared" si="0"/>
        <v>3.5940000000000003</v>
      </c>
      <c r="I26" s="148">
        <f t="shared" si="4"/>
        <v>4.4726027397260282E-2</v>
      </c>
      <c r="J26" s="148">
        <f t="shared" si="4"/>
        <v>2.0251141552511415E-2</v>
      </c>
      <c r="K26" s="148">
        <f t="shared" si="4"/>
        <v>1.7077625570776255E-2</v>
      </c>
      <c r="L26" s="148">
        <f t="shared" si="4"/>
        <v>8.2054794520547952E-2</v>
      </c>
      <c r="M26" s="137"/>
      <c r="N26" s="136"/>
      <c r="O26" s="107">
        <v>7</v>
      </c>
      <c r="P26" s="153">
        <v>4.4726027397260303E-2</v>
      </c>
      <c r="Q26" s="153">
        <v>2.0251141552511401E-2</v>
      </c>
      <c r="R26" s="153">
        <v>1.70776255707763E-2</v>
      </c>
      <c r="S26" s="153">
        <v>8.2054794520547994E-2</v>
      </c>
    </row>
    <row r="27" spans="2:19" s="107" customFormat="1" ht="13.8" x14ac:dyDescent="0.25">
      <c r="B27" s="136"/>
      <c r="C27" s="107">
        <v>8</v>
      </c>
      <c r="D27" s="147">
        <v>51.1</v>
      </c>
      <c r="E27" s="81">
        <v>1.847</v>
      </c>
      <c r="F27" s="147">
        <v>0.878</v>
      </c>
      <c r="G27" s="147">
        <v>1.3859999999999999</v>
      </c>
      <c r="H27" s="147">
        <f t="shared" si="0"/>
        <v>4.1109999999999998</v>
      </c>
      <c r="I27" s="148">
        <f t="shared" si="4"/>
        <v>3.6144814090019566E-2</v>
      </c>
      <c r="J27" s="148">
        <f t="shared" si="4"/>
        <v>1.7181996086105676E-2</v>
      </c>
      <c r="K27" s="148">
        <f t="shared" si="4"/>
        <v>2.7123287671232874E-2</v>
      </c>
      <c r="L27" s="148">
        <f t="shared" si="4"/>
        <v>8.0450097847358112E-2</v>
      </c>
      <c r="M27" s="137"/>
      <c r="N27" s="136"/>
      <c r="O27" s="107">
        <v>8</v>
      </c>
      <c r="P27" s="153">
        <v>3.61448140900196E-2</v>
      </c>
      <c r="Q27" s="153">
        <v>1.71819960861057E-2</v>
      </c>
      <c r="R27" s="153">
        <v>2.7123287671232899E-2</v>
      </c>
      <c r="S27" s="153">
        <v>8.0450097847358099E-2</v>
      </c>
    </row>
    <row r="28" spans="2:19" s="107" customFormat="1" ht="13.8" x14ac:dyDescent="0.25">
      <c r="B28" s="136"/>
      <c r="C28" s="107">
        <v>9</v>
      </c>
      <c r="D28" s="147">
        <v>40.799999999999997</v>
      </c>
      <c r="E28" s="81">
        <v>1.8520000000000001</v>
      </c>
      <c r="F28" s="147">
        <v>0.746</v>
      </c>
      <c r="G28" s="147">
        <v>0.52</v>
      </c>
      <c r="H28" s="147">
        <f t="shared" si="0"/>
        <v>3.1179999999999999</v>
      </c>
      <c r="I28" s="148">
        <f t="shared" si="4"/>
        <v>4.5392156862745101E-2</v>
      </c>
      <c r="J28" s="148">
        <f t="shared" si="4"/>
        <v>1.8284313725490196E-2</v>
      </c>
      <c r="K28" s="148">
        <f t="shared" si="4"/>
        <v>1.2745098039215688E-2</v>
      </c>
      <c r="L28" s="148">
        <f t="shared" si="4"/>
        <v>7.6421568627450989E-2</v>
      </c>
      <c r="M28" s="137"/>
      <c r="N28" s="136"/>
      <c r="O28" s="107">
        <v>9</v>
      </c>
      <c r="P28" s="153">
        <v>4.5392156862745101E-2</v>
      </c>
      <c r="Q28" s="153">
        <v>1.8284313725490199E-2</v>
      </c>
      <c r="R28" s="153">
        <v>1.27450980392157E-2</v>
      </c>
      <c r="S28" s="153">
        <v>7.6421568627451003E-2</v>
      </c>
    </row>
    <row r="29" spans="2:19" s="107" customFormat="1" ht="13.8" x14ac:dyDescent="0.25">
      <c r="B29" s="136"/>
      <c r="C29" s="107">
        <v>10</v>
      </c>
      <c r="D29" s="147">
        <v>47.5</v>
      </c>
      <c r="E29" s="150">
        <v>1.9419999999999999</v>
      </c>
      <c r="F29" s="152">
        <v>0.78</v>
      </c>
      <c r="G29" s="147">
        <v>0.83</v>
      </c>
      <c r="H29" s="147">
        <f t="shared" si="0"/>
        <v>3.552</v>
      </c>
      <c r="I29" s="148">
        <f t="shared" si="4"/>
        <v>4.0884210526315787E-2</v>
      </c>
      <c r="J29" s="148">
        <f t="shared" si="4"/>
        <v>1.6421052631578947E-2</v>
      </c>
      <c r="K29" s="148">
        <f t="shared" si="4"/>
        <v>1.7473684210526315E-2</v>
      </c>
      <c r="L29" s="148">
        <f t="shared" si="4"/>
        <v>7.4778947368421056E-2</v>
      </c>
      <c r="M29" s="137"/>
      <c r="N29" s="136"/>
      <c r="O29" s="107">
        <v>10</v>
      </c>
      <c r="P29" s="153">
        <v>4.0884210526315801E-2</v>
      </c>
      <c r="Q29" s="153">
        <v>1.6421052631578899E-2</v>
      </c>
      <c r="R29" s="153">
        <v>1.7473684210526301E-2</v>
      </c>
      <c r="S29" s="153">
        <v>7.4778947368421098E-2</v>
      </c>
    </row>
    <row r="30" spans="2:19" s="107" customFormat="1" ht="15.6" x14ac:dyDescent="0.25">
      <c r="B30" s="136"/>
      <c r="C30" s="107">
        <v>11</v>
      </c>
      <c r="D30" s="147">
        <v>30.8</v>
      </c>
      <c r="E30" s="81">
        <v>0.90300000000000002</v>
      </c>
      <c r="F30" s="147">
        <v>0.185</v>
      </c>
      <c r="G30" s="147">
        <v>0.21199999999999999</v>
      </c>
      <c r="H30" s="147">
        <f t="shared" si="0"/>
        <v>1.3</v>
      </c>
      <c r="I30" s="148">
        <f t="shared" si="4"/>
        <v>2.931818181818182E-2</v>
      </c>
      <c r="J30" s="148">
        <f t="shared" si="4"/>
        <v>6.0064935064935059E-3</v>
      </c>
      <c r="K30" s="148">
        <f t="shared" si="4"/>
        <v>6.8831168831168825E-3</v>
      </c>
      <c r="L30" s="148">
        <f t="shared" si="4"/>
        <v>4.2207792207792208E-2</v>
      </c>
      <c r="M30" s="161"/>
      <c r="N30" s="136"/>
      <c r="O30" s="107">
        <v>11</v>
      </c>
      <c r="P30" s="153">
        <v>2.9318181818181799E-2</v>
      </c>
      <c r="Q30" s="153">
        <v>6.0064935064935102E-3</v>
      </c>
      <c r="R30" s="153">
        <v>6.8831168831168799E-3</v>
      </c>
      <c r="S30" s="153">
        <v>7.3203239044416696E-2</v>
      </c>
    </row>
    <row r="31" spans="2:19" s="107" customFormat="1" ht="15.6" x14ac:dyDescent="0.25">
      <c r="B31" s="136"/>
      <c r="C31" s="107">
        <v>12</v>
      </c>
      <c r="D31" s="147">
        <v>43.4</v>
      </c>
      <c r="E31" s="81">
        <v>1.7210000000000001</v>
      </c>
      <c r="F31" s="147">
        <v>0.39800000000000002</v>
      </c>
      <c r="G31" s="147">
        <v>0.70799999999999996</v>
      </c>
      <c r="H31" s="147">
        <f t="shared" si="0"/>
        <v>2.827</v>
      </c>
      <c r="I31" s="148">
        <f t="shared" si="4"/>
        <v>3.9654377880184333E-2</v>
      </c>
      <c r="J31" s="148">
        <f t="shared" si="4"/>
        <v>9.1705069124423978E-3</v>
      </c>
      <c r="K31" s="148">
        <f t="shared" si="4"/>
        <v>1.631336405529954E-2</v>
      </c>
      <c r="L31" s="148">
        <f t="shared" si="4"/>
        <v>6.5138248847926267E-2</v>
      </c>
      <c r="M31" s="161"/>
      <c r="N31" s="136"/>
      <c r="O31" s="107">
        <v>12</v>
      </c>
      <c r="P31" s="153">
        <v>3.9654377880184298E-2</v>
      </c>
      <c r="Q31" s="153">
        <v>9.1705069124423996E-3</v>
      </c>
      <c r="R31" s="153">
        <v>1.6313364055299501E-2</v>
      </c>
      <c r="S31" s="153">
        <v>6.5138248847926294E-2</v>
      </c>
    </row>
    <row r="32" spans="2:19" s="153" customFormat="1" ht="15.6" x14ac:dyDescent="0.25">
      <c r="C32" s="155"/>
      <c r="D32" s="155"/>
      <c r="E32" s="156"/>
      <c r="F32" s="157"/>
      <c r="G32" s="157"/>
      <c r="H32" s="157"/>
      <c r="I32" s="157"/>
      <c r="J32" s="157"/>
      <c r="K32" s="157"/>
      <c r="L32" s="157"/>
      <c r="M32" s="137"/>
      <c r="O32" s="158" t="s">
        <v>153</v>
      </c>
      <c r="P32" s="159">
        <f t="shared" ref="P32:S32" si="5">AVERAGE(P20:P31)</f>
        <v>3.8438216068280844E-2</v>
      </c>
      <c r="Q32" s="159">
        <f t="shared" si="5"/>
        <v>1.4477101429112597E-2</v>
      </c>
      <c r="R32" s="159">
        <f t="shared" si="5"/>
        <v>1.4376357308743429E-2</v>
      </c>
      <c r="S32" s="159">
        <f t="shared" si="5"/>
        <v>7.320323904441671E-2</v>
      </c>
    </row>
    <row r="33" spans="2:19" s="153" customFormat="1" ht="15.6" x14ac:dyDescent="0.25">
      <c r="C33" s="155"/>
      <c r="D33" s="155"/>
      <c r="E33" s="156"/>
      <c r="F33" s="157"/>
      <c r="G33" s="157"/>
      <c r="H33" s="157"/>
      <c r="I33" s="157"/>
      <c r="J33" s="157"/>
      <c r="K33" s="157"/>
      <c r="L33" s="157"/>
      <c r="M33" s="137"/>
      <c r="O33" s="158" t="s">
        <v>154</v>
      </c>
      <c r="P33" s="159">
        <f t="shared" ref="P33:S33" si="6">STDEV(P20:P31)</f>
        <v>1.0031991275786642E-2</v>
      </c>
      <c r="Q33" s="159">
        <f t="shared" si="6"/>
        <v>6.0336292909475972E-3</v>
      </c>
      <c r="R33" s="159">
        <f t="shared" si="6"/>
        <v>6.6858032488385458E-3</v>
      </c>
      <c r="S33" s="159">
        <f t="shared" si="6"/>
        <v>1.2278288883196507E-2</v>
      </c>
    </row>
    <row r="34" spans="2:19" s="107" customFormat="1" ht="13.8" x14ac:dyDescent="0.25">
      <c r="B34" s="136" t="s">
        <v>128</v>
      </c>
      <c r="C34" s="107">
        <v>1</v>
      </c>
      <c r="D34" s="147">
        <v>51.5</v>
      </c>
      <c r="E34" s="81">
        <v>1.319</v>
      </c>
      <c r="F34" s="147" t="s">
        <v>173</v>
      </c>
      <c r="G34" s="147">
        <v>0.745</v>
      </c>
      <c r="H34" s="147" t="s">
        <v>173</v>
      </c>
      <c r="I34" s="148">
        <f t="shared" ref="I34:J45" si="7">E34/$D34</f>
        <v>2.5611650485436892E-2</v>
      </c>
      <c r="J34" s="147" t="s">
        <v>173</v>
      </c>
      <c r="K34" s="148">
        <f t="shared" ref="K34:L45" si="8">G34/$D34</f>
        <v>1.4466019417475728E-2</v>
      </c>
      <c r="L34" s="147" t="s">
        <v>173</v>
      </c>
      <c r="M34" s="137"/>
      <c r="N34" s="136" t="s">
        <v>128</v>
      </c>
      <c r="O34" s="107">
        <v>1</v>
      </c>
      <c r="P34" s="153">
        <v>2.5611650485436899E-2</v>
      </c>
      <c r="Q34" s="153"/>
      <c r="R34" s="153">
        <v>1.44660194174757E-2</v>
      </c>
      <c r="S34" s="153"/>
    </row>
    <row r="35" spans="2:19" s="107" customFormat="1" ht="13.8" x14ac:dyDescent="0.25">
      <c r="B35" s="136"/>
      <c r="C35" s="107">
        <v>2</v>
      </c>
      <c r="D35" s="147">
        <v>46.3</v>
      </c>
      <c r="E35" s="81">
        <v>1.4390000000000001</v>
      </c>
      <c r="F35" s="147">
        <v>0.7</v>
      </c>
      <c r="G35" s="147">
        <v>0.69199999999999995</v>
      </c>
      <c r="H35" s="147">
        <f t="shared" ref="H35:H58" si="9">SUM(E35:G35)</f>
        <v>2.8310000000000004</v>
      </c>
      <c r="I35" s="148">
        <f t="shared" si="7"/>
        <v>3.1079913606911449E-2</v>
      </c>
      <c r="J35" s="148">
        <f t="shared" si="7"/>
        <v>1.511879049676026E-2</v>
      </c>
      <c r="K35" s="148">
        <f t="shared" si="8"/>
        <v>1.4946004319654427E-2</v>
      </c>
      <c r="L35" s="148">
        <f t="shared" si="8"/>
        <v>6.1144708423326144E-2</v>
      </c>
      <c r="M35" s="137"/>
      <c r="N35" s="136"/>
      <c r="O35" s="107">
        <v>2</v>
      </c>
      <c r="P35" s="153">
        <v>3.10799136069114E-2</v>
      </c>
      <c r="Q35" s="153">
        <v>1.51187904967603E-2</v>
      </c>
      <c r="R35" s="153">
        <v>1.4946004319654401E-2</v>
      </c>
      <c r="S35" s="153">
        <v>6.1144708423326102E-2</v>
      </c>
    </row>
    <row r="36" spans="2:19" s="107" customFormat="1" ht="13.8" x14ac:dyDescent="0.25">
      <c r="B36" s="136"/>
      <c r="C36" s="107">
        <v>3</v>
      </c>
      <c r="D36" s="147">
        <v>35</v>
      </c>
      <c r="E36" s="81">
        <v>0.433</v>
      </c>
      <c r="F36" s="147">
        <v>0.14199999999999999</v>
      </c>
      <c r="G36" s="147">
        <v>0.13600000000000001</v>
      </c>
      <c r="H36" s="147">
        <f t="shared" si="9"/>
        <v>0.71099999999999997</v>
      </c>
      <c r="I36" s="148">
        <f t="shared" si="7"/>
        <v>1.2371428571428571E-2</v>
      </c>
      <c r="J36" s="148">
        <f t="shared" si="7"/>
        <v>4.0571428571428564E-3</v>
      </c>
      <c r="K36" s="148">
        <f t="shared" si="8"/>
        <v>3.8857142857142862E-3</v>
      </c>
      <c r="L36" s="148">
        <f t="shared" si="8"/>
        <v>2.0314285714285712E-2</v>
      </c>
      <c r="M36" s="137"/>
      <c r="N36" s="136"/>
      <c r="O36" s="107">
        <v>3</v>
      </c>
      <c r="P36" s="153">
        <v>1.2371428571428599E-2</v>
      </c>
      <c r="Q36" s="153">
        <v>4.0571428571428599E-3</v>
      </c>
      <c r="R36" s="153">
        <v>3.8857142857142901E-3</v>
      </c>
      <c r="S36" s="153">
        <v>2.0314285714285701E-2</v>
      </c>
    </row>
    <row r="37" spans="2:19" s="107" customFormat="1" ht="13.8" x14ac:dyDescent="0.25">
      <c r="B37" s="136"/>
      <c r="C37" s="107">
        <v>4</v>
      </c>
      <c r="D37" s="147">
        <v>36.6</v>
      </c>
      <c r="E37" s="81">
        <v>0.97599999999999998</v>
      </c>
      <c r="F37" s="147">
        <v>0.311</v>
      </c>
      <c r="G37" s="147">
        <v>0.36399999999999999</v>
      </c>
      <c r="H37" s="147">
        <f t="shared" si="9"/>
        <v>1.6509999999999998</v>
      </c>
      <c r="I37" s="148">
        <f t="shared" si="7"/>
        <v>2.6666666666666665E-2</v>
      </c>
      <c r="J37" s="148">
        <f t="shared" si="7"/>
        <v>8.4972677595628408E-3</v>
      </c>
      <c r="K37" s="148">
        <f t="shared" si="8"/>
        <v>9.9453551912568293E-3</v>
      </c>
      <c r="L37" s="148">
        <f t="shared" si="8"/>
        <v>4.510928961748633E-2</v>
      </c>
      <c r="M37" s="137"/>
      <c r="N37" s="136"/>
      <c r="O37" s="107">
        <v>4</v>
      </c>
      <c r="P37" s="153">
        <v>2.66666666666667E-2</v>
      </c>
      <c r="Q37" s="153">
        <v>8.4972677595628408E-3</v>
      </c>
      <c r="R37" s="153">
        <v>9.9453551912568293E-3</v>
      </c>
      <c r="S37" s="153">
        <v>4.5109289617486302E-2</v>
      </c>
    </row>
    <row r="38" spans="2:19" s="107" customFormat="1" ht="13.8" x14ac:dyDescent="0.25">
      <c r="B38" s="136"/>
      <c r="C38" s="107">
        <v>5</v>
      </c>
      <c r="D38" s="147">
        <v>30.3</v>
      </c>
      <c r="E38" s="81">
        <v>0.24</v>
      </c>
      <c r="F38" s="147">
        <v>2.5000000000000001E-2</v>
      </c>
      <c r="G38" s="147">
        <v>0.16900000000000001</v>
      </c>
      <c r="H38" s="147">
        <f t="shared" si="9"/>
        <v>0.43400000000000005</v>
      </c>
      <c r="I38" s="149">
        <f t="shared" si="7"/>
        <v>7.9207920792079209E-3</v>
      </c>
      <c r="J38" s="148">
        <f t="shared" si="7"/>
        <v>8.2508250825082509E-4</v>
      </c>
      <c r="K38" s="148">
        <f t="shared" si="8"/>
        <v>5.5775577557755779E-3</v>
      </c>
      <c r="L38" s="149">
        <f t="shared" si="8"/>
        <v>1.4323432343234325E-2</v>
      </c>
      <c r="M38" s="137"/>
      <c r="N38" s="136"/>
      <c r="O38" s="107">
        <v>5</v>
      </c>
      <c r="P38" s="162"/>
      <c r="Q38" s="153">
        <v>8.2508250825082498E-4</v>
      </c>
      <c r="R38" s="153">
        <v>5.5775577557755796E-3</v>
      </c>
      <c r="S38" s="154"/>
    </row>
    <row r="39" spans="2:19" s="107" customFormat="1" ht="13.8" x14ac:dyDescent="0.25">
      <c r="B39" s="136"/>
      <c r="C39" s="107">
        <v>6</v>
      </c>
      <c r="D39" s="147">
        <v>43</v>
      </c>
      <c r="E39" s="81">
        <v>1.5549999999999999</v>
      </c>
      <c r="F39" s="147">
        <v>0.49299999999999999</v>
      </c>
      <c r="G39" s="147">
        <v>0.69199999999999995</v>
      </c>
      <c r="H39" s="147">
        <f t="shared" si="9"/>
        <v>2.74</v>
      </c>
      <c r="I39" s="148">
        <f t="shared" si="7"/>
        <v>3.6162790697674418E-2</v>
      </c>
      <c r="J39" s="148">
        <f t="shared" si="7"/>
        <v>1.1465116279069766E-2</v>
      </c>
      <c r="K39" s="148">
        <f t="shared" si="8"/>
        <v>1.6093023255813951E-2</v>
      </c>
      <c r="L39" s="148">
        <f t="shared" si="8"/>
        <v>6.3720930232558148E-2</v>
      </c>
      <c r="M39" s="137"/>
      <c r="N39" s="136"/>
      <c r="O39" s="107">
        <v>6</v>
      </c>
      <c r="P39" s="153">
        <v>3.6162790697674398E-2</v>
      </c>
      <c r="Q39" s="153">
        <v>1.1465116279069799E-2</v>
      </c>
      <c r="R39" s="153">
        <v>1.6093023255814E-2</v>
      </c>
      <c r="S39" s="153">
        <v>6.3720930232558107E-2</v>
      </c>
    </row>
    <row r="40" spans="2:19" s="107" customFormat="1" ht="13.8" x14ac:dyDescent="0.25">
      <c r="B40" s="136"/>
      <c r="C40" s="107">
        <v>7</v>
      </c>
      <c r="D40" s="147">
        <v>45.8</v>
      </c>
      <c r="E40" s="81">
        <v>1.8720000000000001</v>
      </c>
      <c r="F40" s="147">
        <v>0.56299999999999994</v>
      </c>
      <c r="G40" s="147">
        <v>0.74399999999999999</v>
      </c>
      <c r="H40" s="147">
        <f>SUM(E40:G40)</f>
        <v>3.1790000000000003</v>
      </c>
      <c r="I40" s="148">
        <f>E40/$D40</f>
        <v>4.0873362445414854E-2</v>
      </c>
      <c r="J40" s="148">
        <f>F40/$D40</f>
        <v>1.2292576419213974E-2</v>
      </c>
      <c r="K40" s="148">
        <f>G40/$D40</f>
        <v>1.6244541484716157E-2</v>
      </c>
      <c r="L40" s="148">
        <f>H40/$D40</f>
        <v>6.9410480349344994E-2</v>
      </c>
      <c r="M40" s="137"/>
      <c r="N40" s="136"/>
      <c r="O40" s="107">
        <v>7</v>
      </c>
      <c r="P40" s="153">
        <v>4.0873362445414903E-2</v>
      </c>
      <c r="Q40" s="153">
        <v>1.2292576419214E-2</v>
      </c>
      <c r="R40" s="153">
        <v>1.6244541484716199E-2</v>
      </c>
      <c r="S40" s="160">
        <v>4.6800000000000001E-2</v>
      </c>
    </row>
    <row r="41" spans="2:19" s="107" customFormat="1" ht="13.8" x14ac:dyDescent="0.25">
      <c r="B41" s="136"/>
      <c r="C41" s="107">
        <v>8</v>
      </c>
      <c r="D41" s="147">
        <v>39.4</v>
      </c>
      <c r="E41" s="81">
        <v>1.6639999999999999</v>
      </c>
      <c r="F41" s="147">
        <v>0.57799999999999996</v>
      </c>
      <c r="G41" s="147">
        <v>0.315</v>
      </c>
      <c r="H41" s="147">
        <f t="shared" si="9"/>
        <v>2.5569999999999999</v>
      </c>
      <c r="I41" s="149">
        <f t="shared" si="7"/>
        <v>4.2233502538071066E-2</v>
      </c>
      <c r="J41" s="148">
        <f t="shared" si="7"/>
        <v>1.4670050761421319E-2</v>
      </c>
      <c r="K41" s="148">
        <f t="shared" si="8"/>
        <v>7.9949238578680207E-3</v>
      </c>
      <c r="L41" s="148">
        <f t="shared" si="8"/>
        <v>6.4898477157360412E-2</v>
      </c>
      <c r="M41" s="137"/>
      <c r="N41" s="136"/>
      <c r="O41" s="107">
        <v>8</v>
      </c>
      <c r="P41" s="154"/>
      <c r="Q41" s="153">
        <v>1.46700507614213E-2</v>
      </c>
      <c r="R41" s="153">
        <v>7.9949238578680207E-3</v>
      </c>
      <c r="S41" s="153">
        <v>6.4898477157360399E-2</v>
      </c>
    </row>
    <row r="42" spans="2:19" s="107" customFormat="1" ht="13.8" x14ac:dyDescent="0.25">
      <c r="B42" s="136"/>
      <c r="C42" s="107">
        <v>9</v>
      </c>
      <c r="D42" s="147">
        <v>42.9</v>
      </c>
      <c r="E42" s="81">
        <v>1.6379999999999999</v>
      </c>
      <c r="F42" s="147">
        <v>0.63900000000000001</v>
      </c>
      <c r="G42" s="147">
        <v>0.72599999999999998</v>
      </c>
      <c r="H42" s="147">
        <f t="shared" si="9"/>
        <v>3.0030000000000001</v>
      </c>
      <c r="I42" s="148">
        <f t="shared" si="7"/>
        <v>3.8181818181818178E-2</v>
      </c>
      <c r="J42" s="148">
        <f t="shared" si="7"/>
        <v>1.4895104895104896E-2</v>
      </c>
      <c r="K42" s="148">
        <f t="shared" si="8"/>
        <v>1.6923076923076923E-2</v>
      </c>
      <c r="L42" s="149">
        <f t="shared" si="8"/>
        <v>7.0000000000000007E-2</v>
      </c>
      <c r="M42" s="137"/>
      <c r="N42" s="136"/>
      <c r="O42" s="107">
        <v>9</v>
      </c>
      <c r="P42" s="153">
        <v>3.8181818181818199E-2</v>
      </c>
      <c r="Q42" s="153">
        <v>1.4895104895104899E-2</v>
      </c>
      <c r="R42" s="153">
        <v>1.6923076923076898E-2</v>
      </c>
      <c r="S42" s="154"/>
    </row>
    <row r="43" spans="2:19" s="107" customFormat="1" ht="13.8" x14ac:dyDescent="0.25">
      <c r="B43" s="136"/>
      <c r="C43" s="107">
        <v>10</v>
      </c>
      <c r="D43" s="147">
        <v>49.1</v>
      </c>
      <c r="E43" s="81">
        <v>1.6</v>
      </c>
      <c r="F43" s="147">
        <v>0.75</v>
      </c>
      <c r="G43" s="147">
        <v>1.012</v>
      </c>
      <c r="H43" s="147">
        <f t="shared" si="9"/>
        <v>3.3620000000000001</v>
      </c>
      <c r="I43" s="148">
        <f t="shared" si="7"/>
        <v>3.2586558044806521E-2</v>
      </c>
      <c r="J43" s="148">
        <f t="shared" si="7"/>
        <v>1.5274949083503055E-2</v>
      </c>
      <c r="K43" s="148">
        <f t="shared" si="8"/>
        <v>2.0610997963340122E-2</v>
      </c>
      <c r="L43" s="148">
        <f t="shared" si="8"/>
        <v>6.8472505091649691E-2</v>
      </c>
      <c r="M43" s="137"/>
      <c r="N43" s="136"/>
      <c r="O43" s="107">
        <v>10</v>
      </c>
      <c r="P43" s="153">
        <v>3.25865580448065E-2</v>
      </c>
      <c r="Q43" s="154"/>
      <c r="R43" s="154"/>
      <c r="S43" s="153">
        <v>6.8472505091649705E-2</v>
      </c>
    </row>
    <row r="44" spans="2:19" s="107" customFormat="1" ht="15.6" x14ac:dyDescent="0.25">
      <c r="B44" s="136"/>
      <c r="C44" s="107">
        <v>11</v>
      </c>
      <c r="D44" s="147">
        <v>31.6</v>
      </c>
      <c r="E44" s="81">
        <v>0.33400000000000002</v>
      </c>
      <c r="F44" s="147">
        <v>0.109</v>
      </c>
      <c r="G44" s="147">
        <v>0.26500000000000001</v>
      </c>
      <c r="H44" s="147">
        <f t="shared" si="9"/>
        <v>0.70799999999999996</v>
      </c>
      <c r="I44" s="148">
        <f t="shared" si="7"/>
        <v>1.0569620253164557E-2</v>
      </c>
      <c r="J44" s="148">
        <f t="shared" si="7"/>
        <v>3.4493670886075948E-3</v>
      </c>
      <c r="K44" s="148">
        <f t="shared" si="8"/>
        <v>8.3860759493670882E-3</v>
      </c>
      <c r="L44" s="148">
        <f t="shared" si="8"/>
        <v>2.2405063291139237E-2</v>
      </c>
      <c r="M44" s="161"/>
      <c r="N44" s="136"/>
      <c r="O44" s="107">
        <v>11</v>
      </c>
      <c r="P44" s="153">
        <v>1.05696202531646E-2</v>
      </c>
      <c r="Q44" s="153">
        <v>3.4493670886075901E-3</v>
      </c>
      <c r="R44" s="153">
        <v>8.3860759493670899E-3</v>
      </c>
      <c r="S44" s="153">
        <v>2.2405063291139199E-2</v>
      </c>
    </row>
    <row r="45" spans="2:19" s="107" customFormat="1" ht="15.6" x14ac:dyDescent="0.25">
      <c r="B45" s="136"/>
      <c r="C45" s="107">
        <v>12</v>
      </c>
      <c r="D45" s="147">
        <v>37.200000000000003</v>
      </c>
      <c r="E45" s="150">
        <v>0.70699999999999996</v>
      </c>
      <c r="F45" s="152">
        <v>7.2999999999999995E-2</v>
      </c>
      <c r="G45" s="152">
        <v>0.28399999999999997</v>
      </c>
      <c r="H45" s="147">
        <f t="shared" si="9"/>
        <v>1.0639999999999998</v>
      </c>
      <c r="I45" s="148">
        <f t="shared" si="7"/>
        <v>1.9005376344086018E-2</v>
      </c>
      <c r="J45" s="148">
        <f t="shared" si="7"/>
        <v>1.9623655913978493E-3</v>
      </c>
      <c r="K45" s="148">
        <f t="shared" si="8"/>
        <v>7.6344086021505365E-3</v>
      </c>
      <c r="L45" s="148">
        <f t="shared" si="8"/>
        <v>2.8602150537634402E-2</v>
      </c>
      <c r="M45" s="161"/>
      <c r="N45" s="136"/>
      <c r="O45" s="107">
        <v>12</v>
      </c>
      <c r="P45" s="153">
        <v>1.9005376344086E-2</v>
      </c>
      <c r="Q45" s="153">
        <v>1.9623655913978502E-3</v>
      </c>
      <c r="R45" s="153">
        <v>7.63440860215054E-3</v>
      </c>
      <c r="S45" s="153">
        <v>2.8602150537634399E-2</v>
      </c>
    </row>
    <row r="46" spans="2:19" s="153" customFormat="1" ht="15.6" x14ac:dyDescent="0.25">
      <c r="C46" s="155"/>
      <c r="D46" s="155"/>
      <c r="E46" s="156"/>
      <c r="F46" s="157"/>
      <c r="G46" s="157"/>
      <c r="H46" s="157"/>
      <c r="I46" s="157"/>
      <c r="J46" s="157"/>
      <c r="K46" s="157"/>
      <c r="L46" s="157"/>
      <c r="M46" s="137"/>
      <c r="O46" s="158" t="s">
        <v>153</v>
      </c>
      <c r="P46" s="159">
        <f t="shared" ref="P46:R46" si="10">AVERAGE(P34:P45)</f>
        <v>2.7310918529740817E-2</v>
      </c>
      <c r="Q46" s="159">
        <f t="shared" si="10"/>
        <v>8.7232864656532263E-3</v>
      </c>
      <c r="R46" s="159">
        <f t="shared" si="10"/>
        <v>1.1099700094806325E-2</v>
      </c>
      <c r="S46" s="159">
        <f>AVERAGE(S34:S45)</f>
        <v>4.6829712229493316E-2</v>
      </c>
    </row>
    <row r="47" spans="2:19" s="153" customFormat="1" ht="15.6" x14ac:dyDescent="0.25">
      <c r="C47" s="155"/>
      <c r="D47" s="155"/>
      <c r="E47" s="156"/>
      <c r="F47" s="157"/>
      <c r="G47" s="157"/>
      <c r="H47" s="157"/>
      <c r="I47" s="157"/>
      <c r="J47" s="157"/>
      <c r="K47" s="157"/>
      <c r="L47" s="157"/>
      <c r="M47" s="137"/>
      <c r="O47" s="158" t="s">
        <v>154</v>
      </c>
      <c r="P47" s="159">
        <f t="shared" ref="P47:S47" si="11">STDEV(P34:P45)</f>
        <v>1.0531717770727944E-2</v>
      </c>
      <c r="Q47" s="159">
        <f t="shared" si="11"/>
        <v>5.6993680417000746E-3</v>
      </c>
      <c r="R47" s="159">
        <f t="shared" si="11"/>
        <v>4.7362468771145472E-3</v>
      </c>
      <c r="S47" s="159">
        <f t="shared" si="11"/>
        <v>1.9104839608085778E-2</v>
      </c>
    </row>
    <row r="48" spans="2:19" s="107" customFormat="1" ht="13.8" x14ac:dyDescent="0.25">
      <c r="B48" s="136" t="s">
        <v>129</v>
      </c>
      <c r="C48" s="107">
        <v>1</v>
      </c>
      <c r="D48" s="147">
        <v>45.3</v>
      </c>
      <c r="E48" s="81">
        <v>1.48</v>
      </c>
      <c r="F48" s="147">
        <v>0.47</v>
      </c>
      <c r="G48" s="147">
        <v>0.72</v>
      </c>
      <c r="H48" s="147">
        <f t="shared" si="9"/>
        <v>2.67</v>
      </c>
      <c r="I48" s="148">
        <f t="shared" ref="I48:L58" si="12">E48/$D48</f>
        <v>3.2671081677704196E-2</v>
      </c>
      <c r="J48" s="148">
        <f t="shared" si="12"/>
        <v>1.0375275938189845E-2</v>
      </c>
      <c r="K48" s="148">
        <f t="shared" si="12"/>
        <v>1.5894039735099338E-2</v>
      </c>
      <c r="L48" s="148">
        <f t="shared" si="12"/>
        <v>5.8940397350993379E-2</v>
      </c>
      <c r="M48" s="137"/>
      <c r="N48" s="136" t="s">
        <v>129</v>
      </c>
      <c r="O48" s="107">
        <v>1</v>
      </c>
      <c r="P48" s="153">
        <v>3.2671081677704203E-2</v>
      </c>
      <c r="Q48" s="153">
        <v>1.03752759381898E-2</v>
      </c>
      <c r="R48" s="153">
        <v>1.58940397350993E-2</v>
      </c>
      <c r="S48" s="153">
        <v>5.89403973509934E-2</v>
      </c>
    </row>
    <row r="49" spans="2:19" s="107" customFormat="1" ht="13.8" x14ac:dyDescent="0.25">
      <c r="B49" s="136"/>
      <c r="C49" s="107">
        <v>2</v>
      </c>
      <c r="D49" s="147">
        <v>43.7</v>
      </c>
      <c r="E49" s="81">
        <v>2.4420000000000002</v>
      </c>
      <c r="F49" s="147">
        <v>0.76900000000000002</v>
      </c>
      <c r="G49" s="147">
        <v>1.0569999999999999</v>
      </c>
      <c r="H49" s="147">
        <f t="shared" si="9"/>
        <v>4.2680000000000007</v>
      </c>
      <c r="I49" s="149">
        <f t="shared" si="12"/>
        <v>5.5881006864988557E-2</v>
      </c>
      <c r="J49" s="148">
        <f t="shared" si="12"/>
        <v>1.7597254004576658E-2</v>
      </c>
      <c r="K49" s="148">
        <f t="shared" si="12"/>
        <v>2.4187643020594961E-2</v>
      </c>
      <c r="L49" s="149">
        <f t="shared" si="12"/>
        <v>9.7665903890160194E-2</v>
      </c>
      <c r="M49" s="137"/>
      <c r="N49" s="136"/>
      <c r="O49" s="107">
        <v>2</v>
      </c>
      <c r="P49" s="154"/>
      <c r="Q49" s="153">
        <v>1.75972540045767E-2</v>
      </c>
      <c r="R49" s="153">
        <v>2.4187643020595E-2</v>
      </c>
      <c r="S49" s="154"/>
    </row>
    <row r="50" spans="2:19" s="107" customFormat="1" ht="13.8" x14ac:dyDescent="0.25">
      <c r="B50" s="136"/>
      <c r="C50" s="107">
        <v>3</v>
      </c>
      <c r="D50" s="147">
        <v>29.1</v>
      </c>
      <c r="E50" s="81">
        <v>0.28799999999999998</v>
      </c>
      <c r="F50" s="147">
        <v>9.9000000000000005E-2</v>
      </c>
      <c r="G50" s="147">
        <v>0.159</v>
      </c>
      <c r="H50" s="147">
        <f t="shared" si="9"/>
        <v>0.54600000000000004</v>
      </c>
      <c r="I50" s="163">
        <f t="shared" si="12"/>
        <v>9.8969072164948445E-3</v>
      </c>
      <c r="J50" s="148">
        <f t="shared" si="12"/>
        <v>3.402061855670103E-3</v>
      </c>
      <c r="K50" s="148">
        <f t="shared" si="12"/>
        <v>5.4639175257731954E-3</v>
      </c>
      <c r="L50" s="149">
        <f t="shared" si="12"/>
        <v>1.8762886597938146E-2</v>
      </c>
      <c r="M50" s="137"/>
      <c r="N50" s="136"/>
      <c r="O50" s="107">
        <v>3</v>
      </c>
      <c r="P50" s="163">
        <v>9.8969072164948445E-3</v>
      </c>
      <c r="Q50" s="153">
        <v>3.4020618556700999E-3</v>
      </c>
      <c r="R50" s="153">
        <v>5.4639175257731997E-3</v>
      </c>
      <c r="S50" s="107" t="s">
        <v>174</v>
      </c>
    </row>
    <row r="51" spans="2:19" s="107" customFormat="1" ht="13.8" x14ac:dyDescent="0.25">
      <c r="B51" s="136"/>
      <c r="C51" s="107">
        <v>4</v>
      </c>
      <c r="D51" s="147">
        <v>37.200000000000003</v>
      </c>
      <c r="E51" s="81">
        <v>0.70799999999999996</v>
      </c>
      <c r="F51" s="147">
        <v>0.16700000000000001</v>
      </c>
      <c r="G51" s="147">
        <v>0.32100000000000001</v>
      </c>
      <c r="H51" s="147">
        <f t="shared" si="9"/>
        <v>1.196</v>
      </c>
      <c r="I51" s="148">
        <f t="shared" si="12"/>
        <v>1.9032258064516125E-2</v>
      </c>
      <c r="J51" s="148">
        <f t="shared" si="12"/>
        <v>4.4892473118279567E-3</v>
      </c>
      <c r="K51" s="148">
        <f t="shared" si="12"/>
        <v>8.629032258064516E-3</v>
      </c>
      <c r="L51" s="148">
        <f t="shared" si="12"/>
        <v>3.2150537634408595E-2</v>
      </c>
      <c r="M51" s="137"/>
      <c r="N51" s="136"/>
      <c r="O51" s="107">
        <v>4</v>
      </c>
      <c r="P51" s="153">
        <v>1.9032258064516101E-2</v>
      </c>
      <c r="Q51" s="153">
        <v>4.4892473118279602E-3</v>
      </c>
      <c r="R51" s="153">
        <v>8.6290322580645194E-3</v>
      </c>
      <c r="S51" s="153">
        <v>3.2150537634408602E-2</v>
      </c>
    </row>
    <row r="52" spans="2:19" s="107" customFormat="1" ht="13.8" x14ac:dyDescent="0.25">
      <c r="B52" s="136"/>
      <c r="C52" s="107">
        <v>5</v>
      </c>
      <c r="D52" s="147">
        <v>38</v>
      </c>
      <c r="E52" s="81">
        <v>0.52</v>
      </c>
      <c r="F52" s="147">
        <v>0.129</v>
      </c>
      <c r="G52" s="147">
        <v>0.27100000000000002</v>
      </c>
      <c r="H52" s="147">
        <f t="shared" si="9"/>
        <v>0.92</v>
      </c>
      <c r="I52" s="148">
        <f t="shared" si="12"/>
        <v>1.368421052631579E-2</v>
      </c>
      <c r="J52" s="148">
        <f t="shared" si="12"/>
        <v>3.3947368421052633E-3</v>
      </c>
      <c r="K52" s="148">
        <f t="shared" si="12"/>
        <v>7.131578947368422E-3</v>
      </c>
      <c r="L52" s="148">
        <f t="shared" si="12"/>
        <v>2.4210526315789474E-2</v>
      </c>
      <c r="M52" s="137"/>
      <c r="N52" s="136"/>
      <c r="O52" s="107">
        <v>5</v>
      </c>
      <c r="P52" s="153">
        <v>1.36842105263158E-2</v>
      </c>
      <c r="Q52" s="153">
        <v>3.3947368421052599E-3</v>
      </c>
      <c r="R52" s="153">
        <v>7.1315789473684202E-3</v>
      </c>
      <c r="S52" s="153">
        <v>2.4210526315789498E-2</v>
      </c>
    </row>
    <row r="53" spans="2:19" s="107" customFormat="1" ht="13.8" x14ac:dyDescent="0.25">
      <c r="B53" s="136"/>
      <c r="C53" s="107">
        <v>6</v>
      </c>
      <c r="D53" s="147">
        <v>40.299999999999997</v>
      </c>
      <c r="E53" s="81">
        <v>1.988</v>
      </c>
      <c r="F53" s="147">
        <v>0.56699999999999995</v>
      </c>
      <c r="G53" s="147">
        <v>0.61599999999999999</v>
      </c>
      <c r="H53" s="147">
        <f t="shared" si="9"/>
        <v>3.1709999999999998</v>
      </c>
      <c r="I53" s="148">
        <f t="shared" si="12"/>
        <v>4.9330024813895784E-2</v>
      </c>
      <c r="J53" s="148">
        <f t="shared" si="12"/>
        <v>1.4069478908188585E-2</v>
      </c>
      <c r="K53" s="148">
        <f t="shared" si="12"/>
        <v>1.5285359801488835E-2</v>
      </c>
      <c r="L53" s="148">
        <f t="shared" si="12"/>
        <v>7.8684863523573206E-2</v>
      </c>
      <c r="M53" s="137"/>
      <c r="N53" s="136"/>
      <c r="O53" s="107">
        <v>6</v>
      </c>
      <c r="P53" s="153">
        <v>4.9330024813895798E-2</v>
      </c>
      <c r="Q53" s="153">
        <v>1.4069478908188601E-2</v>
      </c>
      <c r="R53" s="153">
        <v>1.5285359801488801E-2</v>
      </c>
      <c r="S53" s="153">
        <v>7.8684863523573206E-2</v>
      </c>
    </row>
    <row r="54" spans="2:19" s="107" customFormat="1" ht="13.8" x14ac:dyDescent="0.25">
      <c r="B54" s="136"/>
      <c r="C54" s="107">
        <v>7</v>
      </c>
      <c r="D54" s="147">
        <v>46.3</v>
      </c>
      <c r="E54" s="81">
        <v>1.431</v>
      </c>
      <c r="F54" s="147">
        <v>0.628</v>
      </c>
      <c r="G54" s="147">
        <v>0.318</v>
      </c>
      <c r="H54" s="147">
        <f t="shared" si="9"/>
        <v>2.3770000000000002</v>
      </c>
      <c r="I54" s="148">
        <f t="shared" si="12"/>
        <v>3.0907127429805618E-2</v>
      </c>
      <c r="J54" s="148">
        <f t="shared" si="12"/>
        <v>1.3563714902807776E-2</v>
      </c>
      <c r="K54" s="148">
        <f t="shared" si="12"/>
        <v>6.8682505399568043E-3</v>
      </c>
      <c r="L54" s="148">
        <f t="shared" si="12"/>
        <v>5.1339092872570199E-2</v>
      </c>
      <c r="M54" s="137"/>
      <c r="N54" s="136"/>
      <c r="O54" s="107">
        <v>7</v>
      </c>
      <c r="P54" s="153">
        <v>3.09071274298056E-2</v>
      </c>
      <c r="Q54" s="153">
        <v>1.35637149028078E-2</v>
      </c>
      <c r="R54" s="153">
        <v>6.8682505399568E-3</v>
      </c>
      <c r="S54" s="153">
        <v>5.1339092872570199E-2</v>
      </c>
    </row>
    <row r="55" spans="2:19" s="107" customFormat="1" ht="13.8" x14ac:dyDescent="0.25">
      <c r="B55" s="136"/>
      <c r="C55" s="107">
        <v>8</v>
      </c>
      <c r="D55" s="147">
        <v>45.5</v>
      </c>
      <c r="E55" s="81">
        <v>1.407</v>
      </c>
      <c r="F55" s="147">
        <v>0.54900000000000004</v>
      </c>
      <c r="G55" s="147">
        <v>0.65100000000000002</v>
      </c>
      <c r="H55" s="147">
        <f t="shared" si="9"/>
        <v>2.6070000000000002</v>
      </c>
      <c r="I55" s="148">
        <f t="shared" si="12"/>
        <v>3.0923076923076925E-2</v>
      </c>
      <c r="J55" s="148">
        <f t="shared" si="12"/>
        <v>1.2065934065934068E-2</v>
      </c>
      <c r="K55" s="148">
        <f t="shared" si="12"/>
        <v>1.4307692307692308E-2</v>
      </c>
      <c r="L55" s="148">
        <f t="shared" si="12"/>
        <v>5.7296703296703298E-2</v>
      </c>
      <c r="M55" s="137"/>
      <c r="N55" s="136"/>
      <c r="O55" s="107">
        <v>8</v>
      </c>
      <c r="P55" s="153">
        <v>3.09230769230769E-2</v>
      </c>
      <c r="Q55" s="153">
        <v>1.2065934065934101E-2</v>
      </c>
      <c r="R55" s="153">
        <v>1.4307692307692301E-2</v>
      </c>
      <c r="S55" s="153">
        <v>5.7296703296703298E-2</v>
      </c>
    </row>
    <row r="56" spans="2:19" s="107" customFormat="1" ht="13.8" x14ac:dyDescent="0.25">
      <c r="B56" s="136"/>
      <c r="C56" s="107">
        <v>9</v>
      </c>
      <c r="D56" s="147">
        <v>43.7</v>
      </c>
      <c r="E56" s="81">
        <v>1.2889999999999999</v>
      </c>
      <c r="F56" s="147">
        <v>0.50700000000000001</v>
      </c>
      <c r="G56" s="147">
        <v>0.55800000000000005</v>
      </c>
      <c r="H56" s="147">
        <f t="shared" si="9"/>
        <v>2.3540000000000001</v>
      </c>
      <c r="I56" s="148">
        <f t="shared" si="12"/>
        <v>2.9496567505720821E-2</v>
      </c>
      <c r="J56" s="148">
        <f t="shared" si="12"/>
        <v>1.1601830663615561E-2</v>
      </c>
      <c r="K56" s="148">
        <f t="shared" si="12"/>
        <v>1.276887871853547E-2</v>
      </c>
      <c r="L56" s="148">
        <f t="shared" si="12"/>
        <v>5.3867276887871851E-2</v>
      </c>
      <c r="M56" s="137"/>
      <c r="N56" s="136"/>
      <c r="O56" s="107">
        <v>9</v>
      </c>
      <c r="P56" s="153">
        <v>2.94965675057208E-2</v>
      </c>
      <c r="Q56" s="153">
        <v>1.16018306636156E-2</v>
      </c>
      <c r="R56" s="153">
        <v>1.2768878718535499E-2</v>
      </c>
      <c r="S56" s="153">
        <v>5.38672768878719E-2</v>
      </c>
    </row>
    <row r="57" spans="2:19" s="107" customFormat="1" ht="15.6" x14ac:dyDescent="0.25">
      <c r="B57" s="136"/>
      <c r="C57" s="107">
        <v>10</v>
      </c>
      <c r="D57" s="147">
        <v>34.4</v>
      </c>
      <c r="E57" s="81">
        <v>0.67700000000000005</v>
      </c>
      <c r="F57" s="147">
        <v>0.121</v>
      </c>
      <c r="G57" s="147">
        <v>0.182</v>
      </c>
      <c r="H57" s="147">
        <f t="shared" si="9"/>
        <v>0.98</v>
      </c>
      <c r="I57" s="148">
        <f t="shared" si="12"/>
        <v>1.9680232558139537E-2</v>
      </c>
      <c r="J57" s="148">
        <f t="shared" si="12"/>
        <v>3.5174418604651163E-3</v>
      </c>
      <c r="K57" s="148">
        <f t="shared" si="12"/>
        <v>5.2906976744186048E-3</v>
      </c>
      <c r="L57" s="148">
        <f t="shared" si="12"/>
        <v>2.8488372093023257E-2</v>
      </c>
      <c r="M57" s="161"/>
      <c r="N57" s="136"/>
      <c r="O57" s="107">
        <v>10</v>
      </c>
      <c r="P57" s="153">
        <v>1.9680232558139499E-2</v>
      </c>
      <c r="Q57" s="153">
        <v>3.5174418604651198E-3</v>
      </c>
      <c r="R57" s="153">
        <v>5.2906976744186004E-3</v>
      </c>
      <c r="S57" s="153">
        <v>2.8488372093023299E-2</v>
      </c>
    </row>
    <row r="58" spans="2:19" s="107" customFormat="1" ht="15.6" x14ac:dyDescent="0.25">
      <c r="B58" s="136"/>
      <c r="C58" s="107">
        <v>11</v>
      </c>
      <c r="D58" s="147">
        <v>35</v>
      </c>
      <c r="E58" s="81">
        <v>0.80500000000000005</v>
      </c>
      <c r="F58" s="147">
        <v>8.5000000000000006E-2</v>
      </c>
      <c r="G58" s="147">
        <v>0.29199999999999998</v>
      </c>
      <c r="H58" s="147">
        <f t="shared" si="9"/>
        <v>1.1819999999999999</v>
      </c>
      <c r="I58" s="148">
        <f t="shared" si="12"/>
        <v>2.3000000000000003E-2</v>
      </c>
      <c r="J58" s="148">
        <f t="shared" si="12"/>
        <v>2.4285714285714288E-3</v>
      </c>
      <c r="K58" s="148">
        <f t="shared" si="12"/>
        <v>8.3428571428571432E-3</v>
      </c>
      <c r="L58" s="148">
        <f t="shared" si="12"/>
        <v>3.377142857142857E-2</v>
      </c>
      <c r="M58" s="161"/>
      <c r="N58" s="136"/>
      <c r="O58" s="107">
        <v>11</v>
      </c>
      <c r="P58" s="153">
        <v>2.3E-2</v>
      </c>
      <c r="Q58" s="153">
        <v>2.4285714285714301E-3</v>
      </c>
      <c r="R58" s="153">
        <v>8.3428571428571397E-3</v>
      </c>
      <c r="S58" s="153">
        <v>3.3771428571428598E-2</v>
      </c>
    </row>
    <row r="59" spans="2:19" s="153" customFormat="1" ht="15.6" x14ac:dyDescent="0.25">
      <c r="C59" s="155"/>
      <c r="D59" s="155"/>
      <c r="E59" s="156"/>
      <c r="F59" s="156"/>
      <c r="G59" s="156"/>
      <c r="H59" s="156"/>
      <c r="I59" s="156"/>
      <c r="J59" s="156"/>
      <c r="K59" s="156"/>
      <c r="L59" s="156"/>
      <c r="M59" s="137"/>
      <c r="O59" s="158" t="s">
        <v>153</v>
      </c>
      <c r="P59" s="159">
        <f>AVERAGE(P48:P58)</f>
        <v>2.5862148671566953E-2</v>
      </c>
      <c r="Q59" s="159">
        <f t="shared" ref="Q59:S59" si="13">AVERAGE(Q48:Q58)</f>
        <v>8.773231616541137E-3</v>
      </c>
      <c r="R59" s="159">
        <f t="shared" si="13"/>
        <v>1.1288177061077235E-2</v>
      </c>
      <c r="S59" s="159">
        <f t="shared" si="13"/>
        <v>4.6527688727373555E-2</v>
      </c>
    </row>
    <row r="60" spans="2:19" s="153" customFormat="1" ht="15.6" x14ac:dyDescent="0.25">
      <c r="C60" s="155"/>
      <c r="D60" s="155"/>
      <c r="E60" s="156"/>
      <c r="F60" s="156"/>
      <c r="G60" s="156"/>
      <c r="H60" s="156"/>
      <c r="I60" s="156"/>
      <c r="J60" s="156"/>
      <c r="K60" s="156"/>
      <c r="L60" s="156"/>
      <c r="M60" s="137"/>
      <c r="O60" s="158" t="s">
        <v>154</v>
      </c>
      <c r="P60" s="159">
        <f>STDEV(P48:P58)</f>
        <v>1.1341286840360553E-2</v>
      </c>
      <c r="Q60" s="159">
        <f t="shared" ref="Q60:S60" si="14">STDEV(Q48:Q58)</f>
        <v>5.4247578343678262E-3</v>
      </c>
      <c r="R60" s="159">
        <f t="shared" si="14"/>
        <v>5.8081700178189699E-3</v>
      </c>
      <c r="S60" s="159">
        <f t="shared" si="14"/>
        <v>1.7937556253264625E-2</v>
      </c>
    </row>
    <row r="61" spans="2:19" s="107" customFormat="1" ht="20.25" customHeight="1" x14ac:dyDescent="0.25">
      <c r="B61" s="136" t="s">
        <v>130</v>
      </c>
      <c r="C61" s="107">
        <v>1</v>
      </c>
      <c r="D61" s="147">
        <v>44.7</v>
      </c>
      <c r="E61" s="81">
        <v>1.4890000000000001</v>
      </c>
      <c r="F61" s="147" t="s">
        <v>173</v>
      </c>
      <c r="G61" s="147">
        <v>0.76600000000000001</v>
      </c>
      <c r="H61" s="147" t="s">
        <v>173</v>
      </c>
      <c r="I61" s="148">
        <f t="shared" ref="I61:J72" si="15">E61/$D61</f>
        <v>3.3310961968680088E-2</v>
      </c>
      <c r="J61" s="147" t="s">
        <v>173</v>
      </c>
      <c r="K61" s="148">
        <f t="shared" ref="K61:L70" si="16">G61/$D61</f>
        <v>1.7136465324384786E-2</v>
      </c>
      <c r="L61" s="147" t="s">
        <v>173</v>
      </c>
      <c r="M61" s="137"/>
      <c r="N61" s="136" t="s">
        <v>130</v>
      </c>
      <c r="O61" s="107">
        <v>1</v>
      </c>
      <c r="P61" s="153">
        <v>3.3310961968680101E-2</v>
      </c>
      <c r="Q61" s="107">
        <v>1.4E-2</v>
      </c>
      <c r="R61" s="153">
        <v>1.71364653243848E-2</v>
      </c>
      <c r="S61" s="164">
        <v>6.5199999999999994E-2</v>
      </c>
    </row>
    <row r="62" spans="2:19" s="107" customFormat="1" ht="13.8" x14ac:dyDescent="0.25">
      <c r="B62" s="136"/>
      <c r="C62" s="107">
        <v>2</v>
      </c>
      <c r="D62" s="147">
        <v>38.299999999999997</v>
      </c>
      <c r="E62" s="81">
        <v>0.126</v>
      </c>
      <c r="F62" s="147">
        <v>3.2000000000000001E-2</v>
      </c>
      <c r="G62" s="147">
        <v>0.152</v>
      </c>
      <c r="H62" s="147">
        <f t="shared" ref="H62:H68" si="17">SUM(E62:G62)</f>
        <v>0.31</v>
      </c>
      <c r="I62" s="149">
        <f t="shared" si="15"/>
        <v>3.2898172323759796E-3</v>
      </c>
      <c r="J62" s="149">
        <f t="shared" si="15"/>
        <v>8.3550913838120115E-4</v>
      </c>
      <c r="K62" s="149">
        <f t="shared" si="16"/>
        <v>3.968668407310705E-3</v>
      </c>
      <c r="L62" s="149">
        <f t="shared" si="16"/>
        <v>8.0939947780678864E-3</v>
      </c>
      <c r="M62" s="137"/>
      <c r="N62" s="136"/>
      <c r="O62" s="107">
        <v>2</v>
      </c>
      <c r="P62" s="154"/>
      <c r="R62" s="154"/>
    </row>
    <row r="63" spans="2:19" s="107" customFormat="1" ht="13.8" x14ac:dyDescent="0.25">
      <c r="B63" s="136"/>
      <c r="C63" s="107">
        <v>3</v>
      </c>
      <c r="D63" s="147">
        <v>40</v>
      </c>
      <c r="E63" s="81">
        <v>1.879</v>
      </c>
      <c r="F63" s="147">
        <v>0.65600000000000003</v>
      </c>
      <c r="G63" s="147">
        <v>0.46300000000000002</v>
      </c>
      <c r="H63" s="147">
        <f t="shared" si="17"/>
        <v>2.9980000000000002</v>
      </c>
      <c r="I63" s="148">
        <f t="shared" si="15"/>
        <v>4.6975000000000003E-2</v>
      </c>
      <c r="J63" s="148">
        <f t="shared" si="15"/>
        <v>1.6400000000000001E-2</v>
      </c>
      <c r="K63" s="148">
        <f t="shared" si="16"/>
        <v>1.1575E-2</v>
      </c>
      <c r="L63" s="148">
        <f t="shared" si="16"/>
        <v>7.4950000000000003E-2</v>
      </c>
      <c r="M63" s="137"/>
      <c r="N63" s="136"/>
      <c r="O63" s="107">
        <v>3</v>
      </c>
      <c r="P63" s="153">
        <v>4.6975000000000003E-2</v>
      </c>
      <c r="Q63" s="153">
        <v>1.6400000000000001E-2</v>
      </c>
      <c r="R63" s="153">
        <v>1.1575E-2</v>
      </c>
      <c r="S63" s="153">
        <v>7.4950000000000003E-2</v>
      </c>
    </row>
    <row r="64" spans="2:19" s="107" customFormat="1" ht="13.8" x14ac:dyDescent="0.25">
      <c r="B64" s="136"/>
      <c r="C64" s="107">
        <v>4</v>
      </c>
      <c r="D64" s="147">
        <v>44.6</v>
      </c>
      <c r="E64" s="81">
        <v>1.6970000000000001</v>
      </c>
      <c r="F64" s="147">
        <v>0.624</v>
      </c>
      <c r="G64" s="147">
        <v>0.82899999999999996</v>
      </c>
      <c r="H64" s="147">
        <f t="shared" si="17"/>
        <v>3.1500000000000004</v>
      </c>
      <c r="I64" s="148">
        <f t="shared" si="15"/>
        <v>3.8049327354260087E-2</v>
      </c>
      <c r="J64" s="148">
        <f t="shared" si="15"/>
        <v>1.3991031390134528E-2</v>
      </c>
      <c r="K64" s="148">
        <f t="shared" si="16"/>
        <v>1.8587443946188338E-2</v>
      </c>
      <c r="L64" s="148">
        <f t="shared" si="16"/>
        <v>7.0627802690582969E-2</v>
      </c>
      <c r="M64" s="137"/>
      <c r="N64" s="136"/>
      <c r="O64" s="107">
        <v>4</v>
      </c>
      <c r="P64" s="153">
        <v>3.8049327354260101E-2</v>
      </c>
      <c r="Q64" s="153">
        <v>1.39910313901345E-2</v>
      </c>
      <c r="R64" s="153">
        <v>1.85874439461883E-2</v>
      </c>
      <c r="S64" s="153">
        <v>7.0627802690582997E-2</v>
      </c>
    </row>
    <row r="65" spans="2:20" s="107" customFormat="1" ht="13.8" x14ac:dyDescent="0.25">
      <c r="B65" s="136"/>
      <c r="C65" s="107">
        <v>5</v>
      </c>
      <c r="D65" s="147">
        <v>45.6</v>
      </c>
      <c r="E65" s="81">
        <v>1.0609999999999999</v>
      </c>
      <c r="F65" s="147">
        <v>0.439</v>
      </c>
      <c r="G65" s="147">
        <v>0.68700000000000006</v>
      </c>
      <c r="H65" s="147">
        <f t="shared" si="17"/>
        <v>2.1870000000000003</v>
      </c>
      <c r="I65" s="148">
        <f t="shared" si="15"/>
        <v>2.3267543859649121E-2</v>
      </c>
      <c r="J65" s="148">
        <f t="shared" si="15"/>
        <v>9.6271929824561404E-3</v>
      </c>
      <c r="K65" s="148">
        <f t="shared" si="16"/>
        <v>1.5065789473684211E-2</v>
      </c>
      <c r="L65" s="148">
        <f t="shared" si="16"/>
        <v>4.7960526315789481E-2</v>
      </c>
      <c r="M65" s="137"/>
      <c r="N65" s="136"/>
      <c r="O65" s="107">
        <v>5</v>
      </c>
      <c r="P65" s="153">
        <v>2.32675438596491E-2</v>
      </c>
      <c r="Q65" s="153">
        <v>9.6271929824561404E-3</v>
      </c>
      <c r="R65" s="153">
        <v>1.5065789473684201E-2</v>
      </c>
      <c r="S65" s="153">
        <v>4.7960526315789502E-2</v>
      </c>
    </row>
    <row r="66" spans="2:20" s="107" customFormat="1" ht="13.8" x14ac:dyDescent="0.25">
      <c r="B66" s="136"/>
      <c r="C66" s="107">
        <v>6</v>
      </c>
      <c r="D66" s="147">
        <v>44.1</v>
      </c>
      <c r="E66" s="81">
        <v>1.736</v>
      </c>
      <c r="F66" s="147">
        <v>0.63800000000000001</v>
      </c>
      <c r="G66" s="147">
        <v>0.96699999999999997</v>
      </c>
      <c r="H66" s="147">
        <f t="shared" si="17"/>
        <v>3.3410000000000002</v>
      </c>
      <c r="I66" s="148">
        <f t="shared" si="15"/>
        <v>3.9365079365079367E-2</v>
      </c>
      <c r="J66" s="148">
        <f t="shared" si="15"/>
        <v>1.4467120181405895E-2</v>
      </c>
      <c r="K66" s="148">
        <f t="shared" si="16"/>
        <v>2.1927437641723356E-2</v>
      </c>
      <c r="L66" s="148">
        <f t="shared" si="16"/>
        <v>7.575963718820862E-2</v>
      </c>
      <c r="M66" s="137"/>
      <c r="N66" s="136"/>
      <c r="O66" s="107">
        <v>6</v>
      </c>
      <c r="P66" s="153">
        <v>3.9365079365079401E-2</v>
      </c>
      <c r="Q66" s="153">
        <v>1.4467120181405901E-2</v>
      </c>
      <c r="R66" s="153">
        <v>2.1927437641723401E-2</v>
      </c>
      <c r="S66" s="153">
        <v>7.5759637188208606E-2</v>
      </c>
    </row>
    <row r="67" spans="2:20" s="107" customFormat="1" ht="13.8" x14ac:dyDescent="0.25">
      <c r="B67" s="136"/>
      <c r="C67" s="107">
        <v>7</v>
      </c>
      <c r="D67" s="147">
        <v>47.7</v>
      </c>
      <c r="E67" s="81">
        <v>1.6779999999999999</v>
      </c>
      <c r="F67" s="147">
        <v>0.60599999999999998</v>
      </c>
      <c r="G67" s="147">
        <v>0.68100000000000005</v>
      </c>
      <c r="H67" s="147">
        <f t="shared" si="17"/>
        <v>2.9649999999999999</v>
      </c>
      <c r="I67" s="148">
        <f t="shared" si="15"/>
        <v>3.5178197064989515E-2</v>
      </c>
      <c r="J67" s="148">
        <f t="shared" si="15"/>
        <v>1.270440251572327E-2</v>
      </c>
      <c r="K67" s="148">
        <f t="shared" si="16"/>
        <v>1.4276729559748428E-2</v>
      </c>
      <c r="L67" s="148">
        <f t="shared" si="16"/>
        <v>6.2159329140461211E-2</v>
      </c>
      <c r="M67" s="137"/>
      <c r="N67" s="136"/>
      <c r="O67" s="107">
        <v>7</v>
      </c>
      <c r="P67" s="153">
        <v>3.5178197064989501E-2</v>
      </c>
      <c r="Q67" s="153">
        <v>1.2704402515723299E-2</v>
      </c>
      <c r="R67" s="153">
        <v>1.4276729559748401E-2</v>
      </c>
      <c r="S67" s="153">
        <v>6.2159329140461198E-2</v>
      </c>
    </row>
    <row r="68" spans="2:20" s="107" customFormat="1" ht="13.8" x14ac:dyDescent="0.25">
      <c r="B68" s="136"/>
      <c r="C68" s="107">
        <v>8</v>
      </c>
      <c r="D68" s="147">
        <v>44.3</v>
      </c>
      <c r="E68" s="81">
        <v>1.333</v>
      </c>
      <c r="F68" s="147">
        <v>0.54400000000000004</v>
      </c>
      <c r="G68" s="147">
        <v>0.69399999999999995</v>
      </c>
      <c r="H68" s="147">
        <f t="shared" si="17"/>
        <v>2.5709999999999997</v>
      </c>
      <c r="I68" s="148">
        <f t="shared" si="15"/>
        <v>3.0090293453724607E-2</v>
      </c>
      <c r="J68" s="148">
        <f t="shared" si="15"/>
        <v>1.2279909706546277E-2</v>
      </c>
      <c r="K68" s="148">
        <f t="shared" si="16"/>
        <v>1.5665914221218963E-2</v>
      </c>
      <c r="L68" s="148">
        <f t="shared" si="16"/>
        <v>5.8036117381489838E-2</v>
      </c>
      <c r="M68" s="137"/>
      <c r="N68" s="136"/>
      <c r="O68" s="107">
        <v>8</v>
      </c>
      <c r="P68" s="153">
        <v>3.00902934537246E-2</v>
      </c>
      <c r="Q68" s="153">
        <v>1.2279909706546299E-2</v>
      </c>
      <c r="R68" s="153">
        <v>1.5665914221219001E-2</v>
      </c>
      <c r="S68" s="153">
        <v>5.8036117381489803E-2</v>
      </c>
    </row>
    <row r="69" spans="2:20" s="107" customFormat="1" ht="13.8" x14ac:dyDescent="0.25">
      <c r="B69" s="136"/>
      <c r="C69" s="107">
        <v>9</v>
      </c>
      <c r="D69" s="147">
        <v>48.3</v>
      </c>
      <c r="E69" s="81">
        <v>1.446</v>
      </c>
      <c r="F69" s="147">
        <v>0.76400000000000001</v>
      </c>
      <c r="G69" s="147">
        <v>0.83399999999999996</v>
      </c>
      <c r="H69" s="147">
        <f>SUM(E69:G69)</f>
        <v>3.044</v>
      </c>
      <c r="I69" s="148">
        <f t="shared" si="15"/>
        <v>2.9937888198757763E-2</v>
      </c>
      <c r="J69" s="148">
        <f t="shared" si="15"/>
        <v>1.5817805383022774E-2</v>
      </c>
      <c r="K69" s="148">
        <f t="shared" si="16"/>
        <v>1.7267080745341615E-2</v>
      </c>
      <c r="L69" s="148">
        <f t="shared" si="16"/>
        <v>6.3022774327122152E-2</v>
      </c>
      <c r="M69" s="137"/>
      <c r="N69" s="136"/>
      <c r="O69" s="107">
        <v>9</v>
      </c>
      <c r="P69" s="153">
        <v>2.9937888198757801E-2</v>
      </c>
      <c r="Q69" s="153">
        <v>1.5817805383022802E-2</v>
      </c>
      <c r="R69" s="153">
        <v>1.7267080745341602E-2</v>
      </c>
      <c r="S69" s="153">
        <v>6.3022774327122194E-2</v>
      </c>
    </row>
    <row r="70" spans="2:20" s="107" customFormat="1" ht="13.8" x14ac:dyDescent="0.25">
      <c r="B70" s="136"/>
      <c r="C70" s="107">
        <v>10</v>
      </c>
      <c r="D70" s="147">
        <v>37.4</v>
      </c>
      <c r="E70" s="81">
        <v>1.018</v>
      </c>
      <c r="F70" s="165">
        <v>0.52510000000000001</v>
      </c>
      <c r="G70" s="165">
        <v>0.5968</v>
      </c>
      <c r="H70" s="165">
        <v>2.4392999999999998</v>
      </c>
      <c r="I70" s="148">
        <f t="shared" si="15"/>
        <v>2.7219251336898398E-2</v>
      </c>
      <c r="J70" s="148">
        <f t="shared" si="15"/>
        <v>1.4040106951871658E-2</v>
      </c>
      <c r="K70" s="148">
        <f t="shared" si="16"/>
        <v>1.5957219251336897E-2</v>
      </c>
      <c r="L70" s="148">
        <f t="shared" si="16"/>
        <v>6.5221925133689837E-2</v>
      </c>
      <c r="M70" s="166"/>
      <c r="N70" s="136"/>
      <c r="O70" s="107">
        <v>10</v>
      </c>
      <c r="P70" s="153">
        <v>2.7219251336898401E-2</v>
      </c>
      <c r="Q70" s="153">
        <v>1.40411683720054E-2</v>
      </c>
      <c r="R70" s="153">
        <v>1.59580310844952E-2</v>
      </c>
      <c r="S70" s="153">
        <v>6.5222900343807594E-2</v>
      </c>
    </row>
    <row r="71" spans="2:20" s="107" customFormat="1" ht="15.6" x14ac:dyDescent="0.25">
      <c r="B71" s="136"/>
      <c r="C71" s="107">
        <v>11</v>
      </c>
      <c r="D71" s="147">
        <v>34.200000000000003</v>
      </c>
      <c r="E71" s="81">
        <v>0.23200000000000001</v>
      </c>
      <c r="F71" s="147" t="s">
        <v>173</v>
      </c>
      <c r="G71" s="147" t="s">
        <v>173</v>
      </c>
      <c r="H71" s="147" t="s">
        <v>173</v>
      </c>
      <c r="I71" s="148">
        <f t="shared" si="15"/>
        <v>6.7836257309941521E-3</v>
      </c>
      <c r="J71" s="147" t="s">
        <v>173</v>
      </c>
      <c r="K71" s="147" t="s">
        <v>173</v>
      </c>
      <c r="L71" s="147" t="s">
        <v>173</v>
      </c>
      <c r="M71" s="161"/>
      <c r="N71" s="136"/>
      <c r="O71" s="107">
        <v>11</v>
      </c>
      <c r="P71" s="153"/>
      <c r="Q71" s="153"/>
      <c r="R71" s="153"/>
      <c r="S71" s="153"/>
    </row>
    <row r="72" spans="2:20" s="107" customFormat="1" ht="15.6" x14ac:dyDescent="0.25">
      <c r="B72" s="136"/>
      <c r="C72" s="107">
        <v>12</v>
      </c>
      <c r="D72" s="147">
        <v>38.200000000000003</v>
      </c>
      <c r="E72" s="81">
        <v>1.532</v>
      </c>
      <c r="F72" s="147">
        <v>0.65100000000000002</v>
      </c>
      <c r="G72" s="147">
        <v>0.46300000000000002</v>
      </c>
      <c r="H72" s="147">
        <f>SUM(E72:G72)</f>
        <v>2.6459999999999999</v>
      </c>
      <c r="I72" s="148">
        <f t="shared" si="15"/>
        <v>4.0104712041884816E-2</v>
      </c>
      <c r="J72" s="148">
        <f>F72/$D72</f>
        <v>1.7041884816753925E-2</v>
      </c>
      <c r="K72" s="148">
        <f>G72/$D72</f>
        <v>1.2120418848167539E-2</v>
      </c>
      <c r="L72" s="148">
        <f>H72/$D72</f>
        <v>6.9267015706806281E-2</v>
      </c>
      <c r="M72" s="161"/>
      <c r="N72" s="136"/>
      <c r="O72" s="107">
        <v>12</v>
      </c>
      <c r="P72" s="153">
        <v>4.0104712041884802E-2</v>
      </c>
      <c r="Q72" s="153">
        <v>1.7041884816753901E-2</v>
      </c>
      <c r="R72" s="153">
        <v>1.2120418848167501E-2</v>
      </c>
      <c r="S72" s="153">
        <v>6.9267015706806295E-2</v>
      </c>
      <c r="T72" s="153"/>
    </row>
    <row r="73" spans="2:20" s="153" customFormat="1" ht="15.6" x14ac:dyDescent="0.25">
      <c r="B73" s="167"/>
      <c r="C73" s="155"/>
      <c r="D73" s="155"/>
      <c r="E73" s="156"/>
      <c r="F73" s="157"/>
      <c r="G73" s="157"/>
      <c r="H73" s="157"/>
      <c r="I73" s="157"/>
      <c r="J73" s="157"/>
      <c r="K73" s="157"/>
      <c r="L73" s="157"/>
      <c r="M73" s="137"/>
      <c r="N73" s="167"/>
      <c r="O73" s="158" t="s">
        <v>153</v>
      </c>
      <c r="P73" s="159">
        <f>AVERAGE(P61:P72)</f>
        <v>3.4349825464392379E-2</v>
      </c>
      <c r="Q73" s="159">
        <f>AVERAGE(Q61:Q72)</f>
        <v>1.4037051534804825E-2</v>
      </c>
      <c r="R73" s="159">
        <f t="shared" ref="R73" si="18">AVERAGE(R61:R72)</f>
        <v>1.5958031084495242E-2</v>
      </c>
      <c r="S73" s="159">
        <f>AVERAGE(S61:S72)</f>
        <v>6.5220610309426816E-2</v>
      </c>
    </row>
    <row r="74" spans="2:20" s="153" customFormat="1" ht="15.6" x14ac:dyDescent="0.25">
      <c r="C74" s="155"/>
      <c r="D74" s="155"/>
      <c r="E74" s="156"/>
      <c r="F74" s="157"/>
      <c r="G74" s="157"/>
      <c r="H74" s="157"/>
      <c r="I74" s="157"/>
      <c r="J74" s="157"/>
      <c r="K74" s="157"/>
      <c r="L74" s="157"/>
      <c r="M74" s="137"/>
      <c r="O74" s="158" t="s">
        <v>154</v>
      </c>
      <c r="P74" s="159">
        <f t="shared" ref="P74:R74" si="19">STDEV(P61:P72)</f>
        <v>7.0268463821701894E-3</v>
      </c>
      <c r="Q74" s="159">
        <f>STDEV(Q61:Q72)</f>
        <v>2.1674986272686263E-3</v>
      </c>
      <c r="R74" s="159">
        <f t="shared" si="19"/>
        <v>3.0422282814862767E-3</v>
      </c>
      <c r="S74" s="159">
        <f>STDEV(S61:S72)</f>
        <v>8.2668886456633024E-3</v>
      </c>
    </row>
    <row r="75" spans="2:20" s="107" customFormat="1" ht="13.8" x14ac:dyDescent="0.25">
      <c r="B75" s="136" t="s">
        <v>131</v>
      </c>
      <c r="C75" s="107">
        <v>1</v>
      </c>
      <c r="D75" s="147">
        <v>37.5</v>
      </c>
      <c r="E75" s="81">
        <v>1.901</v>
      </c>
      <c r="F75" s="147">
        <v>0.58699999999999997</v>
      </c>
      <c r="G75" s="147">
        <v>0.22900000000000001</v>
      </c>
      <c r="H75" s="147">
        <f>SUM(E75:G75)</f>
        <v>2.7170000000000001</v>
      </c>
      <c r="I75" s="148">
        <f t="shared" ref="I75:L86" si="20">E75/$D75</f>
        <v>5.0693333333333333E-2</v>
      </c>
      <c r="J75" s="148">
        <f t="shared" si="20"/>
        <v>1.5653333333333332E-2</v>
      </c>
      <c r="K75" s="148">
        <f t="shared" si="20"/>
        <v>6.1066666666666665E-3</v>
      </c>
      <c r="L75" s="148">
        <f t="shared" si="20"/>
        <v>7.2453333333333342E-2</v>
      </c>
      <c r="M75" s="137"/>
      <c r="N75" s="136" t="s">
        <v>131</v>
      </c>
      <c r="O75" s="107">
        <v>1</v>
      </c>
      <c r="P75" s="153">
        <v>5.0693333333333299E-2</v>
      </c>
      <c r="Q75" s="153">
        <v>1.56533333333333E-2</v>
      </c>
      <c r="R75" s="153">
        <v>6.10666666666667E-3</v>
      </c>
      <c r="S75" s="153">
        <v>7.24533333333333E-2</v>
      </c>
    </row>
    <row r="76" spans="2:20" s="107" customFormat="1" ht="13.8" x14ac:dyDescent="0.25">
      <c r="B76" s="136"/>
      <c r="C76" s="107">
        <v>2</v>
      </c>
      <c r="D76" s="147">
        <v>44.6</v>
      </c>
      <c r="E76" s="81">
        <v>1.9710000000000001</v>
      </c>
      <c r="F76" s="147">
        <v>0.58199999999999996</v>
      </c>
      <c r="G76" s="147">
        <v>0.75900000000000001</v>
      </c>
      <c r="H76" s="147">
        <f>SUM(E76:G76)</f>
        <v>3.3119999999999998</v>
      </c>
      <c r="I76" s="148">
        <f t="shared" si="20"/>
        <v>4.4192825112107627E-2</v>
      </c>
      <c r="J76" s="148">
        <f t="shared" si="20"/>
        <v>1.3049327354260088E-2</v>
      </c>
      <c r="K76" s="148">
        <f t="shared" si="20"/>
        <v>1.7017937219730942E-2</v>
      </c>
      <c r="L76" s="148">
        <f t="shared" si="20"/>
        <v>7.4260089686098651E-2</v>
      </c>
      <c r="M76" s="137"/>
      <c r="N76" s="136"/>
      <c r="O76" s="107">
        <v>2</v>
      </c>
      <c r="P76" s="153">
        <v>4.4192825112107599E-2</v>
      </c>
      <c r="Q76" s="153">
        <v>1.30493273542601E-2</v>
      </c>
      <c r="R76" s="153">
        <v>1.70179372197309E-2</v>
      </c>
      <c r="S76" s="153">
        <v>7.4260089686098693E-2</v>
      </c>
    </row>
    <row r="77" spans="2:20" s="107" customFormat="1" ht="13.8" x14ac:dyDescent="0.25">
      <c r="B77" s="136"/>
      <c r="C77" s="107">
        <v>3</v>
      </c>
      <c r="D77" s="147">
        <v>35.700000000000003</v>
      </c>
      <c r="E77" s="81">
        <v>1.32</v>
      </c>
      <c r="F77" s="147">
        <v>0.376</v>
      </c>
      <c r="G77" s="147">
        <v>0.41199999999999998</v>
      </c>
      <c r="H77" s="147">
        <f>SUM(E77:G77)</f>
        <v>2.1080000000000001</v>
      </c>
      <c r="I77" s="148">
        <f t="shared" si="20"/>
        <v>3.6974789915966387E-2</v>
      </c>
      <c r="J77" s="148">
        <f t="shared" si="20"/>
        <v>1.053221288515406E-2</v>
      </c>
      <c r="K77" s="148">
        <f t="shared" si="20"/>
        <v>1.1540616246498598E-2</v>
      </c>
      <c r="L77" s="148">
        <f t="shared" si="20"/>
        <v>5.9047619047619043E-2</v>
      </c>
      <c r="M77" s="137"/>
      <c r="N77" s="136"/>
      <c r="O77" s="107">
        <v>3</v>
      </c>
      <c r="P77" s="153">
        <v>3.6974789915966401E-2</v>
      </c>
      <c r="Q77" s="153">
        <v>1.05322128851541E-2</v>
      </c>
      <c r="R77" s="153">
        <v>1.1540616246498599E-2</v>
      </c>
      <c r="S77" s="153">
        <v>5.9047619047619002E-2</v>
      </c>
    </row>
    <row r="78" spans="2:20" s="107" customFormat="1" ht="13.8" x14ac:dyDescent="0.25">
      <c r="B78" s="136"/>
      <c r="C78" s="107">
        <v>4</v>
      </c>
      <c r="D78" s="147">
        <v>47.2</v>
      </c>
      <c r="E78" s="81">
        <v>1.679</v>
      </c>
      <c r="F78" s="147" t="s">
        <v>173</v>
      </c>
      <c r="G78" s="147">
        <v>0.97899999999999998</v>
      </c>
      <c r="H78" s="147" t="s">
        <v>173</v>
      </c>
      <c r="I78" s="148">
        <f t="shared" si="20"/>
        <v>3.5572033898305086E-2</v>
      </c>
      <c r="J78" s="147" t="s">
        <v>173</v>
      </c>
      <c r="K78" s="148">
        <f>G78/$D78</f>
        <v>2.0741525423728813E-2</v>
      </c>
      <c r="L78" s="147" t="s">
        <v>173</v>
      </c>
      <c r="M78" s="137"/>
      <c r="N78" s="136"/>
      <c r="O78" s="107">
        <v>4</v>
      </c>
      <c r="P78" s="153">
        <v>3.55720338983051E-2</v>
      </c>
      <c r="Q78" s="153"/>
      <c r="R78" s="153">
        <v>2.0741525423728799E-2</v>
      </c>
      <c r="S78" s="168" t="s">
        <v>175</v>
      </c>
    </row>
    <row r="79" spans="2:20" s="107" customFormat="1" ht="13.8" x14ac:dyDescent="0.25">
      <c r="B79" s="136"/>
      <c r="C79" s="107">
        <v>5</v>
      </c>
      <c r="D79" s="147">
        <v>45.7</v>
      </c>
      <c r="E79" s="81">
        <v>1.329</v>
      </c>
      <c r="F79" s="147">
        <v>0.67400000000000004</v>
      </c>
      <c r="G79" s="147">
        <v>0.89300000000000002</v>
      </c>
      <c r="H79" s="147">
        <f>SUM(E79:G79)</f>
        <v>2.8959999999999999</v>
      </c>
      <c r="I79" s="148">
        <f t="shared" si="20"/>
        <v>2.9080962800875271E-2</v>
      </c>
      <c r="J79" s="148">
        <f t="shared" si="20"/>
        <v>1.474835886214442E-2</v>
      </c>
      <c r="K79" s="148">
        <f>G79/$D79</f>
        <v>1.9540481400437636E-2</v>
      </c>
      <c r="L79" s="148">
        <f>H79/$D79</f>
        <v>6.3369803063457325E-2</v>
      </c>
      <c r="M79" s="137"/>
      <c r="N79" s="136"/>
      <c r="O79" s="107">
        <v>5</v>
      </c>
      <c r="P79" s="153">
        <v>2.9080962800875299E-2</v>
      </c>
      <c r="Q79" s="153">
        <v>1.4748358862144401E-2</v>
      </c>
      <c r="R79" s="153">
        <v>1.9540481400437602E-2</v>
      </c>
      <c r="S79" s="153">
        <v>6.3369803063457297E-2</v>
      </c>
    </row>
    <row r="80" spans="2:20" s="107" customFormat="1" ht="13.8" x14ac:dyDescent="0.25">
      <c r="B80" s="136"/>
      <c r="C80" s="107">
        <v>6</v>
      </c>
      <c r="D80" s="147">
        <v>42.3</v>
      </c>
      <c r="E80" s="81">
        <v>1.4279999999999999</v>
      </c>
      <c r="F80" s="147">
        <v>0.44400000000000001</v>
      </c>
      <c r="G80" s="147" t="s">
        <v>173</v>
      </c>
      <c r="H80" s="147" t="s">
        <v>173</v>
      </c>
      <c r="I80" s="148">
        <f t="shared" si="20"/>
        <v>3.3758865248226952E-2</v>
      </c>
      <c r="J80" s="148">
        <f t="shared" si="20"/>
        <v>1.049645390070922E-2</v>
      </c>
      <c r="K80" s="147" t="s">
        <v>173</v>
      </c>
      <c r="L80" s="147" t="s">
        <v>173</v>
      </c>
      <c r="M80" s="137"/>
      <c r="N80" s="136"/>
      <c r="O80" s="107">
        <v>6</v>
      </c>
      <c r="P80" s="153">
        <v>3.3758865248227E-2</v>
      </c>
      <c r="Q80" s="153">
        <v>1.0496453900709199E-2</v>
      </c>
      <c r="R80" s="153"/>
      <c r="S80" s="153"/>
    </row>
    <row r="81" spans="2:19" s="107" customFormat="1" ht="13.8" x14ac:dyDescent="0.25">
      <c r="B81" s="136"/>
      <c r="C81" s="107">
        <v>7</v>
      </c>
      <c r="D81" s="147">
        <v>42.2</v>
      </c>
      <c r="E81" s="81">
        <v>1.143</v>
      </c>
      <c r="F81" s="147">
        <v>0.38300000000000001</v>
      </c>
      <c r="G81" s="147">
        <v>0.58199999999999996</v>
      </c>
      <c r="H81" s="147">
        <f t="shared" ref="H81:H100" si="21">SUM(E81:G81)</f>
        <v>2.1080000000000001</v>
      </c>
      <c r="I81" s="148">
        <f t="shared" si="20"/>
        <v>2.7085308056872037E-2</v>
      </c>
      <c r="J81" s="148">
        <f t="shared" si="20"/>
        <v>9.0758293838862549E-3</v>
      </c>
      <c r="K81" s="148">
        <f t="shared" si="20"/>
        <v>1.3791469194312794E-2</v>
      </c>
      <c r="L81" s="148">
        <f t="shared" si="20"/>
        <v>4.995260663507109E-2</v>
      </c>
      <c r="M81" s="137"/>
      <c r="N81" s="136"/>
      <c r="O81" s="107">
        <v>7</v>
      </c>
      <c r="P81" s="153">
        <v>2.7085308056871999E-2</v>
      </c>
      <c r="Q81" s="153">
        <v>9.0758293838862497E-3</v>
      </c>
      <c r="R81" s="153">
        <v>1.3791469194312799E-2</v>
      </c>
      <c r="S81" s="153">
        <v>4.9952606635071103E-2</v>
      </c>
    </row>
    <row r="82" spans="2:19" s="107" customFormat="1" ht="13.8" x14ac:dyDescent="0.25">
      <c r="B82" s="136"/>
      <c r="C82" s="107">
        <v>8</v>
      </c>
      <c r="D82" s="147">
        <v>53.2</v>
      </c>
      <c r="E82" s="81">
        <v>1.3009999999999999</v>
      </c>
      <c r="F82" s="147">
        <v>0.63200000000000001</v>
      </c>
      <c r="G82" s="147">
        <v>0.86399999999999999</v>
      </c>
      <c r="H82" s="147">
        <f t="shared" si="21"/>
        <v>2.7969999999999997</v>
      </c>
      <c r="I82" s="148">
        <f t="shared" si="20"/>
        <v>2.4454887218045111E-2</v>
      </c>
      <c r="J82" s="148">
        <f t="shared" si="20"/>
        <v>1.1879699248120301E-2</v>
      </c>
      <c r="K82" s="148">
        <f t="shared" si="20"/>
        <v>1.6240601503759399E-2</v>
      </c>
      <c r="L82" s="148">
        <f t="shared" si="20"/>
        <v>5.2575187969924803E-2</v>
      </c>
      <c r="M82" s="137"/>
      <c r="N82" s="136"/>
      <c r="O82" s="107">
        <v>8</v>
      </c>
      <c r="P82" s="153">
        <v>2.4454887218045101E-2</v>
      </c>
      <c r="Q82" s="153">
        <v>1.1879699248120301E-2</v>
      </c>
      <c r="R82" s="153">
        <v>1.6240601503759399E-2</v>
      </c>
      <c r="S82" s="153">
        <v>5.2575187969924803E-2</v>
      </c>
    </row>
    <row r="83" spans="2:19" s="107" customFormat="1" ht="13.8" x14ac:dyDescent="0.25">
      <c r="B83" s="136"/>
      <c r="C83" s="107">
        <v>9</v>
      </c>
      <c r="D83" s="147">
        <v>42.5</v>
      </c>
      <c r="E83" s="150">
        <v>1.331</v>
      </c>
      <c r="F83" s="152">
        <v>0.18</v>
      </c>
      <c r="G83" s="147">
        <v>0.70799999999999996</v>
      </c>
      <c r="H83" s="147">
        <f t="shared" si="21"/>
        <v>2.2189999999999999</v>
      </c>
      <c r="I83" s="148">
        <f t="shared" si="20"/>
        <v>3.1317647058823526E-2</v>
      </c>
      <c r="J83" s="148">
        <f t="shared" si="20"/>
        <v>4.2352941176470585E-3</v>
      </c>
      <c r="K83" s="148">
        <f t="shared" si="20"/>
        <v>1.6658823529411764E-2</v>
      </c>
      <c r="L83" s="148">
        <f t="shared" si="20"/>
        <v>5.2211764705882346E-2</v>
      </c>
      <c r="M83" s="137"/>
      <c r="N83" s="136"/>
      <c r="O83" s="107">
        <v>9</v>
      </c>
      <c r="P83" s="153">
        <v>3.1317647058823499E-2</v>
      </c>
      <c r="Q83" s="153">
        <v>4.2352941176470602E-3</v>
      </c>
      <c r="R83" s="153">
        <v>1.6658823529411799E-2</v>
      </c>
      <c r="S83" s="153">
        <v>5.2211764705882298E-2</v>
      </c>
    </row>
    <row r="84" spans="2:19" s="107" customFormat="1" ht="13.8" x14ac:dyDescent="0.25">
      <c r="B84" s="136"/>
      <c r="C84" s="107">
        <v>10</v>
      </c>
      <c r="D84" s="81">
        <v>32.799999999999997</v>
      </c>
      <c r="E84" s="147" t="s">
        <v>173</v>
      </c>
      <c r="F84" s="81">
        <v>7.0999999999999994E-2</v>
      </c>
      <c r="G84" s="147" t="s">
        <v>173</v>
      </c>
      <c r="H84" s="147" t="s">
        <v>173</v>
      </c>
      <c r="I84" s="147" t="s">
        <v>173</v>
      </c>
      <c r="J84" s="147" t="s">
        <v>173</v>
      </c>
      <c r="K84" s="147" t="s">
        <v>173</v>
      </c>
      <c r="L84" s="147" t="s">
        <v>173</v>
      </c>
      <c r="M84" s="137"/>
      <c r="N84" s="136"/>
      <c r="O84" s="107">
        <v>10</v>
      </c>
      <c r="P84" s="153"/>
      <c r="Q84" s="153"/>
      <c r="R84" s="153"/>
      <c r="S84" s="153"/>
    </row>
    <row r="85" spans="2:19" s="107" customFormat="1" ht="13.8" x14ac:dyDescent="0.25">
      <c r="B85" s="136"/>
      <c r="C85" s="107">
        <v>11</v>
      </c>
      <c r="D85" s="147">
        <v>46.2</v>
      </c>
      <c r="E85" s="81">
        <v>1.6020000000000001</v>
      </c>
      <c r="F85" s="147">
        <v>0.79100000000000004</v>
      </c>
      <c r="G85" s="147">
        <v>1.0840000000000001</v>
      </c>
      <c r="H85" s="147">
        <f t="shared" si="21"/>
        <v>3.4770000000000003</v>
      </c>
      <c r="I85" s="148">
        <f t="shared" si="20"/>
        <v>3.4675324675324679E-2</v>
      </c>
      <c r="J85" s="148">
        <f t="shared" si="20"/>
        <v>1.712121212121212E-2</v>
      </c>
      <c r="K85" s="148">
        <f t="shared" si="20"/>
        <v>2.3463203463203464E-2</v>
      </c>
      <c r="L85" s="148">
        <f t="shared" si="20"/>
        <v>7.5259740259740263E-2</v>
      </c>
      <c r="M85" s="137"/>
      <c r="N85" s="136"/>
      <c r="O85" s="107">
        <v>11</v>
      </c>
      <c r="P85" s="153">
        <v>3.4675324675324699E-2</v>
      </c>
      <c r="Q85" s="153">
        <v>1.71212121212121E-2</v>
      </c>
      <c r="R85" s="153">
        <v>2.3463203463203498E-2</v>
      </c>
      <c r="S85" s="153">
        <v>7.5259740259740304E-2</v>
      </c>
    </row>
    <row r="86" spans="2:19" s="107" customFormat="1" ht="13.8" x14ac:dyDescent="0.25">
      <c r="B86" s="136"/>
      <c r="C86" s="107">
        <v>12</v>
      </c>
      <c r="D86" s="147">
        <v>41.3</v>
      </c>
      <c r="E86" s="150">
        <v>1.627</v>
      </c>
      <c r="F86" s="152">
        <v>0.154</v>
      </c>
      <c r="G86" s="152">
        <v>0.72899999999999998</v>
      </c>
      <c r="H86" s="152">
        <f t="shared" si="21"/>
        <v>2.5099999999999998</v>
      </c>
      <c r="I86" s="148">
        <f t="shared" si="20"/>
        <v>3.9394673123486684E-2</v>
      </c>
      <c r="J86" s="148">
        <f t="shared" si="20"/>
        <v>3.7288135593220341E-3</v>
      </c>
      <c r="K86" s="148">
        <f t="shared" si="20"/>
        <v>1.7651331719128329E-2</v>
      </c>
      <c r="L86" s="148">
        <f t="shared" si="20"/>
        <v>6.0774818401937047E-2</v>
      </c>
      <c r="M86" s="137"/>
      <c r="N86" s="136"/>
      <c r="O86" s="107">
        <v>12</v>
      </c>
      <c r="P86" s="153">
        <v>3.9394673123486698E-2</v>
      </c>
      <c r="Q86" s="153">
        <v>3.7288135593220302E-3</v>
      </c>
      <c r="R86" s="153">
        <v>1.7651331719128301E-2</v>
      </c>
      <c r="S86" s="153">
        <v>6.0774818401936999E-2</v>
      </c>
    </row>
    <row r="87" spans="2:19" s="153" customFormat="1" ht="15.6" x14ac:dyDescent="0.25">
      <c r="C87" s="155"/>
      <c r="D87" s="155"/>
      <c r="E87" s="156"/>
      <c r="F87" s="156"/>
      <c r="G87" s="156"/>
      <c r="H87" s="156"/>
      <c r="I87" s="156"/>
      <c r="J87" s="156"/>
      <c r="K87" s="156"/>
      <c r="L87" s="156"/>
      <c r="M87" s="161"/>
      <c r="O87" s="158" t="s">
        <v>153</v>
      </c>
      <c r="P87" s="159">
        <f>AVERAGE(P75:P86)</f>
        <v>3.5200059131033336E-2</v>
      </c>
      <c r="Q87" s="159">
        <f t="shared" ref="Q87:S87" si="22">AVERAGE(Q75:Q86)</f>
        <v>1.1052053476578883E-2</v>
      </c>
      <c r="R87" s="159">
        <f t="shared" si="22"/>
        <v>1.6275265636687838E-2</v>
      </c>
      <c r="S87" s="159">
        <f t="shared" si="22"/>
        <v>6.2211662567007088E-2</v>
      </c>
    </row>
    <row r="88" spans="2:19" s="153" customFormat="1" ht="15.6" x14ac:dyDescent="0.25">
      <c r="C88" s="155"/>
      <c r="D88" s="155"/>
      <c r="E88" s="156"/>
      <c r="F88" s="156"/>
      <c r="G88" s="156"/>
      <c r="H88" s="156"/>
      <c r="I88" s="156"/>
      <c r="J88" s="156"/>
      <c r="K88" s="156"/>
      <c r="L88" s="156"/>
      <c r="M88" s="161"/>
      <c r="O88" s="158" t="s">
        <v>154</v>
      </c>
      <c r="P88" s="159">
        <f>STDEV(P75:P86)</f>
        <v>7.602440137998448E-3</v>
      </c>
      <c r="Q88" s="159">
        <f t="shared" ref="Q88:S88" si="23">STDEV(Q75:Q86)</f>
        <v>4.4836204961306563E-3</v>
      </c>
      <c r="R88" s="159">
        <f t="shared" si="23"/>
        <v>4.908672059596924E-3</v>
      </c>
      <c r="S88" s="159">
        <f t="shared" si="23"/>
        <v>9.8543758160890439E-3</v>
      </c>
    </row>
    <row r="89" spans="2:19" s="107" customFormat="1" ht="20.7" customHeight="1" x14ac:dyDescent="0.25">
      <c r="B89" s="136" t="s">
        <v>133</v>
      </c>
      <c r="C89" s="107">
        <v>1</v>
      </c>
      <c r="D89" s="169" t="s">
        <v>176</v>
      </c>
      <c r="E89" s="81">
        <v>1.839</v>
      </c>
      <c r="F89" s="147">
        <v>0.79300000000000004</v>
      </c>
      <c r="G89" s="147">
        <v>0.70599999999999996</v>
      </c>
      <c r="H89" s="147">
        <f t="shared" si="21"/>
        <v>3.3380000000000001</v>
      </c>
      <c r="I89" s="148">
        <f t="shared" ref="I89:L100" si="24">E89/$D89</f>
        <v>4.0685840707964598E-2</v>
      </c>
      <c r="J89" s="148">
        <f t="shared" si="24"/>
        <v>1.7544247787610618E-2</v>
      </c>
      <c r="K89" s="148">
        <f t="shared" si="24"/>
        <v>1.561946902654867E-2</v>
      </c>
      <c r="L89" s="148">
        <f t="shared" si="24"/>
        <v>7.3849557522123896E-2</v>
      </c>
      <c r="M89" s="137"/>
      <c r="N89" s="136" t="s">
        <v>133</v>
      </c>
      <c r="O89" s="107">
        <v>1</v>
      </c>
      <c r="P89" s="153">
        <v>4.0685840707964598E-2</v>
      </c>
      <c r="Q89" s="153">
        <v>1.7544247787610601E-2</v>
      </c>
      <c r="R89" s="153">
        <v>1.5619469026548699E-2</v>
      </c>
      <c r="S89" s="148">
        <v>7.3849557522123896E-2</v>
      </c>
    </row>
    <row r="90" spans="2:19" s="107" customFormat="1" ht="13.8" x14ac:dyDescent="0.25">
      <c r="B90" s="136"/>
      <c r="C90" s="107">
        <v>2</v>
      </c>
      <c r="D90" s="147">
        <v>44.8</v>
      </c>
      <c r="E90" s="81">
        <v>1.6040000000000001</v>
      </c>
      <c r="F90" s="147">
        <v>0.84699999999999998</v>
      </c>
      <c r="G90" s="147">
        <v>0.747</v>
      </c>
      <c r="H90" s="147">
        <f t="shared" si="21"/>
        <v>3.198</v>
      </c>
      <c r="I90" s="148">
        <f t="shared" si="24"/>
        <v>3.5803571428571435E-2</v>
      </c>
      <c r="J90" s="148">
        <f t="shared" si="24"/>
        <v>1.8906249999999999E-2</v>
      </c>
      <c r="K90" s="148">
        <f t="shared" si="24"/>
        <v>1.6674107142857143E-2</v>
      </c>
      <c r="L90" s="148">
        <f t="shared" si="24"/>
        <v>7.138392857142857E-2</v>
      </c>
      <c r="M90" s="137"/>
      <c r="N90" s="136"/>
      <c r="O90" s="107">
        <v>2</v>
      </c>
      <c r="P90" s="153">
        <v>3.58035714285714E-2</v>
      </c>
      <c r="Q90" s="153">
        <v>1.8906249999999999E-2</v>
      </c>
      <c r="R90" s="153">
        <v>1.6674107142857102E-2</v>
      </c>
      <c r="S90" s="107">
        <v>7.1400000000000005E-2</v>
      </c>
    </row>
    <row r="91" spans="2:19" s="107" customFormat="1" ht="13.8" x14ac:dyDescent="0.25">
      <c r="B91" s="136"/>
      <c r="C91" s="107">
        <v>3</v>
      </c>
      <c r="D91" s="147">
        <v>46.8</v>
      </c>
      <c r="E91" s="81">
        <v>1.478</v>
      </c>
      <c r="F91" s="147">
        <v>0.76800000000000002</v>
      </c>
      <c r="G91" s="147">
        <v>1.2010000000000001</v>
      </c>
      <c r="H91" s="147">
        <f t="shared" si="21"/>
        <v>3.4470000000000001</v>
      </c>
      <c r="I91" s="148">
        <f t="shared" si="24"/>
        <v>3.1581196581196583E-2</v>
      </c>
      <c r="J91" s="148">
        <f t="shared" si="24"/>
        <v>1.641025641025641E-2</v>
      </c>
      <c r="K91" s="148">
        <f t="shared" si="24"/>
        <v>2.5662393162393167E-2</v>
      </c>
      <c r="L91" s="148">
        <f t="shared" si="24"/>
        <v>7.3653846153846153E-2</v>
      </c>
      <c r="M91" s="137"/>
      <c r="N91" s="136"/>
      <c r="O91" s="107">
        <v>3</v>
      </c>
      <c r="P91" s="153">
        <v>3.1581196581196597E-2</v>
      </c>
      <c r="Q91" s="153">
        <v>1.64102564102564E-2</v>
      </c>
      <c r="R91" s="153">
        <v>2.5662393162393202E-2</v>
      </c>
      <c r="S91" s="107">
        <v>7.3700000000000002E-2</v>
      </c>
    </row>
    <row r="92" spans="2:19" s="107" customFormat="1" ht="31.5" customHeight="1" x14ac:dyDescent="0.25">
      <c r="B92" s="136"/>
      <c r="C92" s="107">
        <v>4</v>
      </c>
      <c r="D92" s="147">
        <v>37.5</v>
      </c>
      <c r="E92" s="81">
        <v>0.57799999999999996</v>
      </c>
      <c r="F92" s="147">
        <v>6.6000000000000003E-2</v>
      </c>
      <c r="G92" s="147">
        <v>0.377</v>
      </c>
      <c r="H92" s="147">
        <f t="shared" si="21"/>
        <v>1.0209999999999999</v>
      </c>
      <c r="I92" s="148">
        <f t="shared" si="24"/>
        <v>1.5413333333333333E-2</v>
      </c>
      <c r="J92" s="148">
        <f t="shared" si="24"/>
        <v>1.7600000000000001E-3</v>
      </c>
      <c r="K92" s="148">
        <f t="shared" si="24"/>
        <v>1.0053333333333333E-2</v>
      </c>
      <c r="L92" s="148">
        <f t="shared" si="24"/>
        <v>2.7226666666666663E-2</v>
      </c>
      <c r="M92" s="137"/>
      <c r="N92" s="136"/>
      <c r="O92" s="107">
        <v>4</v>
      </c>
      <c r="P92" s="153">
        <v>1.54133333333333E-2</v>
      </c>
      <c r="Q92" s="153">
        <v>1.7600000000000001E-3</v>
      </c>
      <c r="R92" s="153">
        <v>1.00533333333333E-2</v>
      </c>
      <c r="S92" s="107">
        <v>2.7199999999999998E-2</v>
      </c>
    </row>
    <row r="93" spans="2:19" s="107" customFormat="1" ht="13.8" x14ac:dyDescent="0.25">
      <c r="B93" s="136"/>
      <c r="C93" s="107">
        <v>5</v>
      </c>
      <c r="D93" s="147">
        <v>33.200000000000003</v>
      </c>
      <c r="E93" s="81">
        <v>0.32600000000000001</v>
      </c>
      <c r="F93" s="147">
        <v>5.8999999999999997E-2</v>
      </c>
      <c r="G93" s="147">
        <v>0.31</v>
      </c>
      <c r="H93" s="147">
        <f t="shared" si="21"/>
        <v>0.69500000000000006</v>
      </c>
      <c r="I93" s="148">
        <f t="shared" si="24"/>
        <v>9.8192771084337337E-3</v>
      </c>
      <c r="J93" s="148">
        <f t="shared" si="24"/>
        <v>1.7771084337349396E-3</v>
      </c>
      <c r="K93" s="148">
        <f t="shared" si="24"/>
        <v>9.3373493975903599E-3</v>
      </c>
      <c r="L93" s="148">
        <f t="shared" si="24"/>
        <v>2.0933734939759037E-2</v>
      </c>
      <c r="M93" s="137"/>
      <c r="N93" s="136"/>
      <c r="O93" s="107">
        <v>5</v>
      </c>
      <c r="P93" s="153">
        <v>9.8192771084337303E-3</v>
      </c>
      <c r="Q93" s="153">
        <v>1.77710843373494E-3</v>
      </c>
      <c r="R93" s="153">
        <v>9.3373493975903599E-3</v>
      </c>
      <c r="S93" s="107">
        <v>2.0899999999999998E-2</v>
      </c>
    </row>
    <row r="94" spans="2:19" s="107" customFormat="1" ht="13.8" x14ac:dyDescent="0.25">
      <c r="B94" s="136"/>
      <c r="C94" s="107">
        <v>6</v>
      </c>
      <c r="D94" s="147">
        <v>31.2</v>
      </c>
      <c r="E94" s="81">
        <v>0.41699999999999998</v>
      </c>
      <c r="F94" s="147" t="s">
        <v>173</v>
      </c>
      <c r="G94" s="147" t="s">
        <v>173</v>
      </c>
      <c r="H94" s="147">
        <f t="shared" si="21"/>
        <v>0.41699999999999998</v>
      </c>
      <c r="I94" s="148">
        <f t="shared" si="24"/>
        <v>1.3365384615384616E-2</v>
      </c>
      <c r="J94" s="147" t="s">
        <v>173</v>
      </c>
      <c r="K94" s="147" t="s">
        <v>173</v>
      </c>
      <c r="L94" s="147" t="s">
        <v>173</v>
      </c>
      <c r="M94" s="147"/>
      <c r="N94" s="136"/>
      <c r="O94" s="107">
        <v>6</v>
      </c>
      <c r="P94" s="153"/>
      <c r="Q94" s="153"/>
      <c r="R94" s="153"/>
    </row>
    <row r="95" spans="2:19" s="107" customFormat="1" ht="13.8" x14ac:dyDescent="0.25">
      <c r="B95" s="136"/>
      <c r="C95" s="107">
        <v>7</v>
      </c>
      <c r="D95" s="147">
        <v>35.4</v>
      </c>
      <c r="E95" s="81">
        <v>0.51500000000000001</v>
      </c>
      <c r="F95" s="147">
        <v>7.5999999999999998E-2</v>
      </c>
      <c r="G95" s="147">
        <v>9.4E-2</v>
      </c>
      <c r="H95" s="147">
        <f t="shared" si="21"/>
        <v>0.68499999999999994</v>
      </c>
      <c r="I95" s="148">
        <f t="shared" si="24"/>
        <v>1.4548022598870057E-2</v>
      </c>
      <c r="J95" s="148">
        <f t="shared" si="24"/>
        <v>2.1468926553672315E-3</v>
      </c>
      <c r="K95" s="148">
        <f t="shared" si="24"/>
        <v>2.6553672316384181E-3</v>
      </c>
      <c r="L95" s="148">
        <f t="shared" si="24"/>
        <v>1.9350282485875704E-2</v>
      </c>
      <c r="M95" s="137"/>
      <c r="N95" s="136"/>
      <c r="O95" s="107">
        <v>7</v>
      </c>
      <c r="P95" s="153">
        <v>1.45480225988701E-2</v>
      </c>
      <c r="Q95" s="153">
        <v>2.1468926553672302E-3</v>
      </c>
      <c r="R95" s="153">
        <v>2.6553672316384199E-3</v>
      </c>
      <c r="S95" s="148">
        <v>1.9350282485875704E-2</v>
      </c>
    </row>
    <row r="96" spans="2:19" s="107" customFormat="1" ht="13.8" x14ac:dyDescent="0.25">
      <c r="B96" s="136"/>
      <c r="C96" s="107">
        <v>8</v>
      </c>
      <c r="D96" s="147">
        <v>49</v>
      </c>
      <c r="E96" s="81">
        <v>1.851</v>
      </c>
      <c r="F96" s="147">
        <v>0.60299999999999998</v>
      </c>
      <c r="G96" s="147">
        <v>0.94699999999999995</v>
      </c>
      <c r="H96" s="147">
        <f t="shared" si="21"/>
        <v>3.4009999999999998</v>
      </c>
      <c r="I96" s="148">
        <f t="shared" si="24"/>
        <v>3.7775510204081632E-2</v>
      </c>
      <c r="J96" s="148">
        <f t="shared" si="24"/>
        <v>1.2306122448979592E-2</v>
      </c>
      <c r="K96" s="148">
        <f t="shared" si="24"/>
        <v>1.9326530612244899E-2</v>
      </c>
      <c r="L96" s="148">
        <f t="shared" si="24"/>
        <v>6.9408163265306119E-2</v>
      </c>
      <c r="M96" s="137"/>
      <c r="N96" s="136"/>
      <c r="O96" s="107">
        <v>8</v>
      </c>
      <c r="P96" s="153">
        <v>3.7775510204081597E-2</v>
      </c>
      <c r="Q96" s="153">
        <v>1.2306122448979599E-2</v>
      </c>
      <c r="R96" s="153">
        <v>1.9326530612244899E-2</v>
      </c>
      <c r="S96" s="107">
        <v>6.9400000000000003E-2</v>
      </c>
    </row>
    <row r="97" spans="2:19" s="107" customFormat="1" ht="13.8" x14ac:dyDescent="0.25">
      <c r="B97" s="136"/>
      <c r="C97" s="107">
        <v>9</v>
      </c>
      <c r="D97" s="147">
        <v>44.2</v>
      </c>
      <c r="E97" s="81">
        <v>1.91</v>
      </c>
      <c r="F97" s="147">
        <v>0.72</v>
      </c>
      <c r="G97" s="147">
        <v>1.1919999999999999</v>
      </c>
      <c r="H97" s="147">
        <f t="shared" si="21"/>
        <v>3.8220000000000001</v>
      </c>
      <c r="I97" s="149">
        <f t="shared" si="24"/>
        <v>4.3212669683257911E-2</v>
      </c>
      <c r="J97" s="148">
        <f t="shared" si="24"/>
        <v>1.6289592760180993E-2</v>
      </c>
      <c r="K97" s="148">
        <f t="shared" si="24"/>
        <v>2.6968325791855201E-2</v>
      </c>
      <c r="L97" s="149">
        <f t="shared" si="24"/>
        <v>8.6470588235294119E-2</v>
      </c>
      <c r="M97" s="137"/>
      <c r="N97" s="136"/>
      <c r="O97" s="107">
        <v>9</v>
      </c>
      <c r="P97" s="153"/>
      <c r="Q97" s="153">
        <v>1.6289592760181E-2</v>
      </c>
      <c r="R97" s="153">
        <v>2.6968325791855201E-2</v>
      </c>
      <c r="S97" s="153"/>
    </row>
    <row r="98" spans="2:19" s="107" customFormat="1" ht="13.8" x14ac:dyDescent="0.25">
      <c r="B98" s="136"/>
      <c r="C98" s="107">
        <v>10</v>
      </c>
      <c r="D98" s="147">
        <v>31.8</v>
      </c>
      <c r="E98" s="81">
        <v>0.129</v>
      </c>
      <c r="F98" s="81">
        <v>6.7000000000000004E-2</v>
      </c>
      <c r="G98" s="81">
        <v>0.11799999999999999</v>
      </c>
      <c r="H98" s="81">
        <f t="shared" si="21"/>
        <v>0.314</v>
      </c>
      <c r="I98" s="149">
        <f t="shared" si="24"/>
        <v>4.056603773584906E-3</v>
      </c>
      <c r="J98" s="148">
        <f t="shared" si="24"/>
        <v>2.1069182389937108E-3</v>
      </c>
      <c r="K98" s="148">
        <f t="shared" si="24"/>
        <v>3.7106918238993709E-3</v>
      </c>
      <c r="L98" s="149">
        <f t="shared" si="24"/>
        <v>9.8742138364779873E-3</v>
      </c>
      <c r="M98" s="137"/>
      <c r="N98" s="136"/>
      <c r="O98" s="107">
        <v>10</v>
      </c>
      <c r="P98" s="153">
        <v>4.056603773584906E-3</v>
      </c>
      <c r="Q98" s="153">
        <v>2.10691823899371E-3</v>
      </c>
      <c r="R98" s="153">
        <v>3.7106918238993701E-3</v>
      </c>
      <c r="S98" s="107" t="s">
        <v>177</v>
      </c>
    </row>
    <row r="99" spans="2:19" s="107" customFormat="1" ht="13.8" x14ac:dyDescent="0.25">
      <c r="B99" s="136"/>
      <c r="C99" s="107">
        <v>11</v>
      </c>
      <c r="D99" s="147">
        <v>44</v>
      </c>
      <c r="E99" s="81">
        <v>1.5720000000000001</v>
      </c>
      <c r="F99" s="147">
        <v>0.247</v>
      </c>
      <c r="G99" s="147">
        <v>0.92800000000000005</v>
      </c>
      <c r="H99" s="147">
        <f t="shared" si="21"/>
        <v>2.7469999999999999</v>
      </c>
      <c r="I99" s="148">
        <f t="shared" si="24"/>
        <v>3.5727272727272726E-2</v>
      </c>
      <c r="J99" s="148">
        <f t="shared" si="24"/>
        <v>5.6136363636363632E-3</v>
      </c>
      <c r="K99" s="148">
        <f t="shared" si="24"/>
        <v>2.1090909090909091E-2</v>
      </c>
      <c r="L99" s="170">
        <f t="shared" si="24"/>
        <v>6.2431818181818179E-2</v>
      </c>
      <c r="M99" s="137"/>
      <c r="N99" s="136"/>
      <c r="O99" s="107">
        <v>11</v>
      </c>
      <c r="P99" s="153">
        <v>3.5727272727272698E-2</v>
      </c>
      <c r="Q99" s="153">
        <v>5.6136363636363597E-3</v>
      </c>
      <c r="R99" s="153">
        <v>2.1090909090909101E-2</v>
      </c>
      <c r="S99" s="153">
        <v>6.2431818181818199E-2</v>
      </c>
    </row>
    <row r="100" spans="2:19" s="107" customFormat="1" ht="13.8" x14ac:dyDescent="0.25">
      <c r="B100" s="136"/>
      <c r="C100" s="107">
        <v>12</v>
      </c>
      <c r="D100" s="147">
        <v>30.6</v>
      </c>
      <c r="E100" s="150">
        <v>0.86099999999999999</v>
      </c>
      <c r="F100" s="152">
        <v>5.0000000000000001E-3</v>
      </c>
      <c r="G100" s="152">
        <v>0.26500000000000001</v>
      </c>
      <c r="H100" s="147">
        <f t="shared" si="21"/>
        <v>1.131</v>
      </c>
      <c r="I100" s="148">
        <f t="shared" si="24"/>
        <v>2.8137254901960784E-2</v>
      </c>
      <c r="J100" s="149">
        <f t="shared" si="24"/>
        <v>1.6339869281045751E-4</v>
      </c>
      <c r="K100" s="148">
        <f t="shared" si="24"/>
        <v>8.6601307189542488E-3</v>
      </c>
      <c r="L100" s="148">
        <f t="shared" si="24"/>
        <v>3.6960784313725487E-2</v>
      </c>
      <c r="M100" s="137"/>
      <c r="N100" s="136"/>
      <c r="O100" s="107">
        <v>12</v>
      </c>
      <c r="P100" s="153">
        <v>2.8137254901960802E-2</v>
      </c>
      <c r="Q100" s="153"/>
      <c r="R100" s="153">
        <v>8.6601307189542506E-3</v>
      </c>
      <c r="S100" s="153">
        <v>3.69607843137255E-2</v>
      </c>
    </row>
    <row r="101" spans="2:19" s="153" customFormat="1" ht="15.6" x14ac:dyDescent="0.25">
      <c r="B101" s="167"/>
      <c r="C101" s="155"/>
      <c r="D101" s="155"/>
      <c r="E101" s="156"/>
      <c r="F101" s="157"/>
      <c r="G101" s="157"/>
      <c r="H101" s="157"/>
      <c r="I101" s="157"/>
      <c r="J101" s="157"/>
      <c r="K101" s="157"/>
      <c r="L101" s="157"/>
      <c r="M101" s="161"/>
      <c r="N101" s="167"/>
      <c r="O101" s="158" t="s">
        <v>153</v>
      </c>
      <c r="P101" s="159">
        <f t="shared" ref="P101:R101" si="25">AVERAGE(P89:P100)</f>
        <v>2.5354788336526973E-2</v>
      </c>
      <c r="Q101" s="159">
        <f t="shared" si="25"/>
        <v>9.4861025098759849E-3</v>
      </c>
      <c r="R101" s="159">
        <f t="shared" si="25"/>
        <v>1.4523509757474901E-2</v>
      </c>
      <c r="S101" s="159">
        <f>AVERAGE(S89:S100)</f>
        <v>5.0576938055949261E-2</v>
      </c>
    </row>
    <row r="102" spans="2:19" s="153" customFormat="1" ht="15.6" x14ac:dyDescent="0.25">
      <c r="C102" s="155"/>
      <c r="D102" s="155"/>
      <c r="E102" s="156"/>
      <c r="F102" s="157"/>
      <c r="G102" s="157"/>
      <c r="H102" s="157"/>
      <c r="I102" s="157"/>
      <c r="J102" s="157"/>
      <c r="K102" s="157"/>
      <c r="L102" s="157"/>
      <c r="M102" s="161"/>
      <c r="O102" s="158" t="s">
        <v>154</v>
      </c>
      <c r="P102" s="159">
        <f t="shared" ref="P102:S102" si="26">STDEV(P89:P100)</f>
        <v>1.3179001677623767E-2</v>
      </c>
      <c r="Q102" s="159">
        <f t="shared" si="26"/>
        <v>7.4408063245627225E-3</v>
      </c>
      <c r="R102" s="159">
        <f t="shared" si="26"/>
        <v>8.3066352861825773E-3</v>
      </c>
      <c r="S102" s="159">
        <f t="shared" si="26"/>
        <v>2.3959450403316998E-2</v>
      </c>
    </row>
    <row r="103" spans="2:19" s="107" customFormat="1" ht="13.8" x14ac:dyDescent="0.25">
      <c r="B103" s="128"/>
      <c r="D103" s="171"/>
      <c r="F103" s="171"/>
      <c r="G103" s="171"/>
      <c r="H103" s="171"/>
      <c r="I103" s="148"/>
      <c r="J103" s="148"/>
      <c r="K103" s="148"/>
      <c r="L103" s="148"/>
      <c r="M103" s="137"/>
      <c r="N103" s="128"/>
    </row>
    <row r="104" spans="2:19" s="107" customFormat="1" ht="13.8" x14ac:dyDescent="0.25">
      <c r="B104" s="128"/>
      <c r="D104" s="171"/>
      <c r="F104" s="171"/>
      <c r="G104" s="171"/>
      <c r="H104" s="171"/>
      <c r="I104" s="148"/>
      <c r="J104" s="148"/>
      <c r="K104" s="148"/>
      <c r="L104" s="148"/>
      <c r="M104" s="172"/>
      <c r="N104" s="128"/>
    </row>
    <row r="105" spans="2:19" s="107" customFormat="1" ht="13.8" x14ac:dyDescent="0.25">
      <c r="B105" s="128"/>
      <c r="D105" s="171"/>
      <c r="F105" s="171"/>
      <c r="G105" s="171"/>
      <c r="H105" s="171"/>
      <c r="I105" s="148"/>
      <c r="J105" s="148"/>
      <c r="K105" s="148"/>
      <c r="L105" s="148"/>
      <c r="M105" s="172"/>
      <c r="N105" s="128"/>
      <c r="S105" s="173"/>
    </row>
    <row r="106" spans="2:19" s="107" customFormat="1" ht="13.8" x14ac:dyDescent="0.25">
      <c r="B106" s="128"/>
      <c r="D106" s="171"/>
      <c r="F106" s="171"/>
      <c r="G106" s="171"/>
      <c r="H106" s="171"/>
      <c r="I106" s="148"/>
      <c r="J106" s="148"/>
      <c r="K106" s="148"/>
      <c r="L106" s="148"/>
      <c r="M106" s="172"/>
      <c r="N106" s="128"/>
    </row>
    <row r="107" spans="2:19" s="107" customFormat="1" ht="13.8" x14ac:dyDescent="0.25">
      <c r="B107" s="128"/>
      <c r="D107" s="171"/>
      <c r="F107" s="171"/>
      <c r="G107" s="171"/>
      <c r="H107" s="171"/>
      <c r="I107" s="148"/>
      <c r="J107" s="148"/>
      <c r="K107" s="148"/>
      <c r="L107" s="148"/>
      <c r="M107" s="172"/>
      <c r="N107" s="128"/>
    </row>
    <row r="108" spans="2:19" s="107" customFormat="1" ht="13.8" x14ac:dyDescent="0.25">
      <c r="B108" s="128"/>
      <c r="D108" s="171"/>
      <c r="F108" s="171"/>
      <c r="G108" s="171"/>
      <c r="H108" s="171"/>
      <c r="I108" s="148"/>
      <c r="J108" s="148"/>
      <c r="K108" s="148"/>
      <c r="L108" s="148"/>
      <c r="M108" s="172"/>
      <c r="N108" s="128"/>
    </row>
    <row r="109" spans="2:19" s="107" customFormat="1" ht="13.8" x14ac:dyDescent="0.25">
      <c r="B109" s="128"/>
      <c r="D109" s="171"/>
      <c r="F109" s="171"/>
      <c r="G109" s="171"/>
      <c r="H109" s="171"/>
      <c r="I109" s="148"/>
      <c r="J109" s="148"/>
      <c r="K109" s="148"/>
      <c r="L109" s="148"/>
      <c r="M109" s="172"/>
      <c r="N109" s="128"/>
    </row>
    <row r="110" spans="2:19" s="107" customFormat="1" ht="13.8" x14ac:dyDescent="0.25">
      <c r="B110" s="128"/>
      <c r="D110" s="171"/>
      <c r="F110" s="171"/>
      <c r="G110" s="171"/>
      <c r="H110" s="171"/>
      <c r="I110" s="148"/>
      <c r="J110" s="148"/>
      <c r="K110" s="148"/>
      <c r="L110" s="148"/>
      <c r="M110" s="172"/>
      <c r="N110" s="128"/>
    </row>
    <row r="111" spans="2:19" s="107" customFormat="1" ht="13.8" x14ac:dyDescent="0.25">
      <c r="B111" s="128"/>
      <c r="D111" s="171"/>
      <c r="F111" s="171"/>
      <c r="G111" s="171"/>
      <c r="H111" s="171"/>
      <c r="I111" s="148"/>
      <c r="J111" s="148"/>
      <c r="K111" s="148"/>
      <c r="L111" s="148"/>
      <c r="M111" s="172"/>
      <c r="N111" s="128"/>
    </row>
    <row r="112" spans="2:19" s="107" customFormat="1" ht="13.8" x14ac:dyDescent="0.25">
      <c r="B112" s="128"/>
      <c r="D112" s="171"/>
      <c r="F112" s="171"/>
      <c r="G112" s="171"/>
      <c r="H112" s="171"/>
      <c r="I112" s="148"/>
      <c r="J112" s="148"/>
      <c r="K112" s="148"/>
      <c r="L112" s="148"/>
      <c r="M112" s="172"/>
      <c r="N112" s="128"/>
    </row>
    <row r="113" spans="2:14" s="107" customFormat="1" ht="13.8" x14ac:dyDescent="0.25">
      <c r="B113" s="128"/>
      <c r="D113" s="171"/>
      <c r="F113" s="171"/>
      <c r="G113" s="171"/>
      <c r="H113" s="171"/>
      <c r="I113" s="148"/>
      <c r="J113" s="148"/>
      <c r="K113" s="148"/>
      <c r="L113" s="148"/>
      <c r="M113" s="172"/>
      <c r="N113" s="128"/>
    </row>
    <row r="114" spans="2:14" s="107" customFormat="1" ht="13.8" x14ac:dyDescent="0.25">
      <c r="B114" s="128"/>
      <c r="D114" s="171"/>
      <c r="F114" s="171"/>
      <c r="G114" s="171"/>
      <c r="H114" s="171"/>
      <c r="I114" s="148"/>
      <c r="J114" s="148"/>
      <c r="K114" s="148"/>
      <c r="L114" s="148"/>
      <c r="M114" s="172"/>
      <c r="N114" s="128"/>
    </row>
    <row r="115" spans="2:14" s="107" customFormat="1" ht="13.8" x14ac:dyDescent="0.25">
      <c r="B115" s="128"/>
      <c r="D115" s="171"/>
      <c r="F115" s="171"/>
      <c r="G115" s="171"/>
      <c r="H115" s="171"/>
      <c r="I115" s="148"/>
      <c r="J115" s="148"/>
      <c r="K115" s="148"/>
      <c r="L115" s="148"/>
      <c r="M115" s="172"/>
      <c r="N115" s="128"/>
    </row>
    <row r="116" spans="2:14" s="107" customFormat="1" ht="13.8" x14ac:dyDescent="0.25">
      <c r="B116" s="128"/>
      <c r="D116" s="171"/>
      <c r="F116" s="171"/>
      <c r="G116" s="171"/>
      <c r="H116" s="171"/>
      <c r="I116" s="148"/>
      <c r="J116" s="148"/>
      <c r="K116" s="148"/>
      <c r="L116" s="148"/>
      <c r="M116" s="172"/>
      <c r="N116" s="128"/>
    </row>
    <row r="117" spans="2:14" s="107" customFormat="1" ht="13.8" x14ac:dyDescent="0.25">
      <c r="B117" s="128"/>
      <c r="D117" s="171"/>
      <c r="F117" s="171"/>
      <c r="G117" s="171"/>
      <c r="H117" s="171"/>
      <c r="I117" s="148"/>
      <c r="J117" s="148"/>
      <c r="K117" s="148"/>
      <c r="L117" s="148"/>
      <c r="M117" s="172"/>
      <c r="N117" s="128"/>
    </row>
    <row r="118" spans="2:14" ht="15.6" x14ac:dyDescent="0.25">
      <c r="D118" s="175"/>
      <c r="E118" s="176"/>
      <c r="F118" s="175"/>
      <c r="G118" s="175"/>
      <c r="H118" s="175"/>
      <c r="I118" s="177"/>
      <c r="J118" s="177"/>
      <c r="K118" s="177"/>
      <c r="L118" s="177"/>
    </row>
    <row r="119" spans="2:14" ht="15.6" x14ac:dyDescent="0.25">
      <c r="D119" s="175"/>
      <c r="E119" s="176"/>
      <c r="F119" s="175"/>
      <c r="G119" s="175"/>
      <c r="H119" s="175"/>
    </row>
    <row r="120" spans="2:14" ht="15.6" x14ac:dyDescent="0.25">
      <c r="D120" s="175"/>
      <c r="E120" s="176"/>
      <c r="F120" s="175"/>
      <c r="G120" s="175"/>
      <c r="H120" s="175"/>
    </row>
    <row r="121" spans="2:14" ht="15.6" x14ac:dyDescent="0.25">
      <c r="D121" s="175"/>
      <c r="E121" s="176"/>
      <c r="F121" s="175"/>
      <c r="G121" s="175"/>
      <c r="H121" s="175"/>
    </row>
    <row r="122" spans="2:14" ht="15.6" x14ac:dyDescent="0.25">
      <c r="D122" s="175"/>
      <c r="E122" s="176"/>
      <c r="F122" s="175"/>
      <c r="G122" s="175"/>
      <c r="H122" s="175"/>
    </row>
    <row r="123" spans="2:14" ht="15.6" x14ac:dyDescent="0.25">
      <c r="D123" s="175"/>
      <c r="E123" s="176"/>
      <c r="F123" s="175"/>
      <c r="G123" s="175"/>
      <c r="H123" s="175"/>
    </row>
    <row r="124" spans="2:14" ht="15.6" x14ac:dyDescent="0.25">
      <c r="D124" s="175"/>
      <c r="E124" s="176"/>
      <c r="F124" s="175"/>
      <c r="G124" s="175"/>
      <c r="H124" s="175"/>
    </row>
    <row r="125" spans="2:14" ht="15.6" x14ac:dyDescent="0.25">
      <c r="D125" s="175"/>
      <c r="E125" s="176"/>
      <c r="F125" s="175"/>
      <c r="G125" s="175"/>
      <c r="H125" s="175"/>
    </row>
    <row r="126" spans="2:14" ht="15.6" x14ac:dyDescent="0.25">
      <c r="D126" s="175"/>
      <c r="E126" s="176"/>
      <c r="F126" s="175"/>
      <c r="G126" s="175"/>
      <c r="H126" s="175"/>
    </row>
    <row r="127" spans="2:14" ht="15.6" x14ac:dyDescent="0.25">
      <c r="D127" s="175"/>
      <c r="E127" s="176"/>
      <c r="F127" s="175"/>
      <c r="G127" s="175"/>
      <c r="H127" s="175"/>
    </row>
    <row r="128" spans="2:14" ht="15.6" x14ac:dyDescent="0.25">
      <c r="D128" s="175"/>
      <c r="E128" s="176"/>
      <c r="F128" s="175"/>
      <c r="G128" s="175"/>
      <c r="H128" s="175"/>
    </row>
    <row r="129" spans="4:8" ht="15.6" x14ac:dyDescent="0.25">
      <c r="D129" s="175"/>
      <c r="E129" s="176"/>
      <c r="F129" s="175"/>
      <c r="G129" s="175"/>
      <c r="H129" s="175"/>
    </row>
    <row r="130" spans="4:8" ht="15.6" x14ac:dyDescent="0.25">
      <c r="D130" s="175"/>
      <c r="E130" s="176"/>
      <c r="F130" s="175"/>
      <c r="G130" s="175"/>
      <c r="H130" s="175"/>
    </row>
    <row r="131" spans="4:8" ht="15.6" x14ac:dyDescent="0.25">
      <c r="D131" s="175"/>
      <c r="E131" s="176"/>
      <c r="F131" s="175"/>
      <c r="G131" s="175"/>
      <c r="H131" s="175"/>
    </row>
    <row r="132" spans="4:8" ht="15.6" x14ac:dyDescent="0.25">
      <c r="D132" s="175"/>
      <c r="E132" s="176"/>
      <c r="F132" s="175"/>
      <c r="G132" s="175"/>
      <c r="H132" s="175"/>
    </row>
    <row r="133" spans="4:8" ht="15.6" x14ac:dyDescent="0.25">
      <c r="D133" s="175"/>
      <c r="E133" s="176"/>
      <c r="F133" s="175"/>
      <c r="G133" s="175"/>
      <c r="H133" s="175"/>
    </row>
    <row r="134" spans="4:8" ht="15.6" x14ac:dyDescent="0.25">
      <c r="D134" s="175"/>
      <c r="E134" s="176"/>
      <c r="F134" s="175"/>
      <c r="G134" s="175"/>
      <c r="H134" s="175"/>
    </row>
    <row r="135" spans="4:8" ht="15.6" x14ac:dyDescent="0.25">
      <c r="D135" s="175"/>
      <c r="E135" s="176"/>
      <c r="F135" s="175"/>
      <c r="G135" s="175"/>
      <c r="H135" s="175"/>
    </row>
    <row r="136" spans="4:8" ht="15.6" x14ac:dyDescent="0.25">
      <c r="D136" s="175"/>
      <c r="E136" s="176"/>
      <c r="F136" s="175"/>
      <c r="G136" s="175"/>
      <c r="H136" s="175"/>
    </row>
    <row r="137" spans="4:8" ht="15.6" x14ac:dyDescent="0.25">
      <c r="D137" s="175"/>
      <c r="E137" s="176"/>
      <c r="F137" s="175"/>
      <c r="G137" s="175"/>
      <c r="H137" s="175"/>
    </row>
    <row r="138" spans="4:8" ht="15.6" x14ac:dyDescent="0.25">
      <c r="D138" s="175"/>
      <c r="E138" s="176"/>
      <c r="F138" s="175"/>
      <c r="G138" s="175"/>
      <c r="H138" s="175"/>
    </row>
    <row r="139" spans="4:8" ht="15.6" x14ac:dyDescent="0.25">
      <c r="D139" s="175"/>
      <c r="E139" s="176"/>
      <c r="F139" s="175"/>
      <c r="G139" s="175"/>
      <c r="H139" s="175"/>
    </row>
    <row r="140" spans="4:8" ht="15.6" x14ac:dyDescent="0.25">
      <c r="D140" s="175"/>
      <c r="E140" s="176"/>
      <c r="F140" s="175"/>
      <c r="G140" s="175"/>
      <c r="H140" s="175"/>
    </row>
  </sheetData>
  <mergeCells count="19">
    <mergeCell ref="B75:B86"/>
    <mergeCell ref="N75:N86"/>
    <mergeCell ref="B89:B100"/>
    <mergeCell ref="N89:N100"/>
    <mergeCell ref="B34:B45"/>
    <mergeCell ref="N34:N45"/>
    <mergeCell ref="B48:B58"/>
    <mergeCell ref="N48:N58"/>
    <mergeCell ref="B61:B72"/>
    <mergeCell ref="N61:N72"/>
    <mergeCell ref="D4:D5"/>
    <mergeCell ref="E4:H4"/>
    <mergeCell ref="I4:L4"/>
    <mergeCell ref="P4:S4"/>
    <mergeCell ref="B6:B17"/>
    <mergeCell ref="N6:N17"/>
    <mergeCell ref="M17:M22"/>
    <mergeCell ref="B20:B31"/>
    <mergeCell ref="N20:N31"/>
  </mergeCells>
  <phoneticPr fontId="1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6E6B-0A8C-4DB0-B8FB-6688C41DCDCF}">
  <dimension ref="B1:AA136"/>
  <sheetViews>
    <sheetView workbookViewId="0">
      <selection activeCell="J19" sqref="J19"/>
    </sheetView>
  </sheetViews>
  <sheetFormatPr defaultRowHeight="14.4" x14ac:dyDescent="0.25"/>
  <cols>
    <col min="2" max="2" width="18" customWidth="1"/>
    <col min="3" max="3" width="8.88671875" style="66"/>
    <col min="10" max="10" width="14.44140625" style="189" customWidth="1"/>
    <col min="11" max="11" width="18" customWidth="1"/>
    <col min="12" max="12" width="8.88671875" style="66"/>
  </cols>
  <sheetData>
    <row r="1" spans="2:18" ht="26.25" customHeight="1" x14ac:dyDescent="0.25">
      <c r="B1" s="179" t="s">
        <v>178</v>
      </c>
      <c r="D1" s="16"/>
      <c r="E1" s="16"/>
      <c r="J1" s="180"/>
      <c r="K1" s="48"/>
      <c r="M1" s="16"/>
      <c r="N1" s="16"/>
    </row>
    <row r="2" spans="2:18" x14ac:dyDescent="0.25">
      <c r="B2" s="66"/>
      <c r="D2" s="68" t="s">
        <v>109</v>
      </c>
      <c r="E2" s="68"/>
      <c r="F2" s="68"/>
      <c r="G2" s="68"/>
      <c r="H2" s="68"/>
      <c r="J2" s="181"/>
      <c r="K2" s="66"/>
      <c r="M2" s="68" t="s">
        <v>109</v>
      </c>
      <c r="N2" s="68"/>
      <c r="O2" s="68"/>
      <c r="P2" s="68"/>
      <c r="Q2" s="68"/>
    </row>
    <row r="3" spans="2:18" ht="21" x14ac:dyDescent="0.25">
      <c r="B3" s="66"/>
      <c r="C3" s="69"/>
      <c r="D3" s="68"/>
      <c r="E3" s="68"/>
      <c r="F3" s="68"/>
      <c r="G3" s="68"/>
      <c r="H3" s="68"/>
      <c r="J3" s="182"/>
      <c r="K3" s="66"/>
      <c r="L3" s="69"/>
      <c r="M3" s="68"/>
      <c r="N3" s="68"/>
      <c r="O3" s="68"/>
      <c r="P3" s="68"/>
      <c r="Q3" s="68"/>
    </row>
    <row r="4" spans="2:18" ht="21" x14ac:dyDescent="0.25">
      <c r="B4" s="51" t="s">
        <v>92</v>
      </c>
      <c r="C4" s="51" t="s">
        <v>93</v>
      </c>
      <c r="D4" s="183" t="s">
        <v>179</v>
      </c>
      <c r="E4" s="183" t="s">
        <v>180</v>
      </c>
      <c r="F4" s="183" t="s">
        <v>181</v>
      </c>
      <c r="G4" s="183" t="s">
        <v>182</v>
      </c>
      <c r="H4" s="183" t="s">
        <v>183</v>
      </c>
      <c r="I4" s="183" t="s">
        <v>184</v>
      </c>
      <c r="J4" s="182"/>
      <c r="K4" s="51" t="s">
        <v>92</v>
      </c>
      <c r="L4" s="51" t="s">
        <v>93</v>
      </c>
      <c r="M4" s="183" t="s">
        <v>179</v>
      </c>
      <c r="N4" s="183" t="s">
        <v>180</v>
      </c>
      <c r="O4" s="183" t="s">
        <v>181</v>
      </c>
      <c r="P4" s="183" t="s">
        <v>182</v>
      </c>
      <c r="Q4" s="183" t="s">
        <v>183</v>
      </c>
      <c r="R4" s="183" t="s">
        <v>184</v>
      </c>
    </row>
    <row r="5" spans="2:18" ht="21" x14ac:dyDescent="0.25">
      <c r="B5" s="66" t="s">
        <v>0</v>
      </c>
      <c r="C5" s="66">
        <v>1</v>
      </c>
      <c r="D5" s="5">
        <v>4.9000000000000004</v>
      </c>
      <c r="E5" s="5">
        <v>15.9</v>
      </c>
      <c r="F5" s="5">
        <v>14.4</v>
      </c>
      <c r="G5" s="5">
        <v>11.3</v>
      </c>
      <c r="H5" s="5">
        <v>6.9</v>
      </c>
      <c r="I5" s="9">
        <f>(D5+E5)*15/2+(E5+F5)*15/2+(F5+G5)*30/2+(G5+H5)*60/2</f>
        <v>1314.75</v>
      </c>
      <c r="J5" s="182"/>
      <c r="K5" s="66" t="s">
        <v>0</v>
      </c>
      <c r="L5" s="66">
        <v>1</v>
      </c>
      <c r="M5" s="5">
        <v>4.9000000000000004</v>
      </c>
      <c r="N5" s="5">
        <v>15.9</v>
      </c>
      <c r="O5" s="5">
        <v>14.4</v>
      </c>
      <c r="P5" s="5">
        <v>11.3</v>
      </c>
      <c r="Q5" s="5">
        <v>6.9</v>
      </c>
      <c r="R5" s="9">
        <f>(M5+N5)*15/2+(N5+O5)*15/2+(O5+P5)*30/2+(P5+Q5)*60/2</f>
        <v>1314.75</v>
      </c>
    </row>
    <row r="6" spans="2:18" ht="21" x14ac:dyDescent="0.25">
      <c r="B6" s="66" t="s">
        <v>0</v>
      </c>
      <c r="C6" s="66">
        <v>2</v>
      </c>
      <c r="D6" s="5">
        <v>4.8</v>
      </c>
      <c r="E6" s="5">
        <v>15.3</v>
      </c>
      <c r="F6" s="5">
        <v>9.6999999999999993</v>
      </c>
      <c r="G6" s="5">
        <v>5.8</v>
      </c>
      <c r="H6" s="5">
        <v>5.2</v>
      </c>
      <c r="I6" s="9">
        <f t="shared" ref="I6:I45" si="0">(D6+E6)*15/2+(E6+F6)*15/2+(F6+G6)*30/2+(G6+H6)*60/2</f>
        <v>900.75</v>
      </c>
      <c r="J6" s="182"/>
      <c r="K6" s="66" t="s">
        <v>0</v>
      </c>
      <c r="L6" s="66">
        <v>2</v>
      </c>
      <c r="M6" s="5">
        <v>4.8</v>
      </c>
      <c r="N6" s="5">
        <v>15.3</v>
      </c>
      <c r="O6" s="5">
        <v>9.6999999999999993</v>
      </c>
      <c r="P6" s="5">
        <v>5.8</v>
      </c>
      <c r="Q6" s="5">
        <v>5.2</v>
      </c>
      <c r="R6" s="9">
        <f t="shared" ref="R6:R8" si="1">(M6+N6)*15/2+(N6+O6)*15/2+(O6+P6)*30/2+(P6+Q6)*60/2</f>
        <v>900.75</v>
      </c>
    </row>
    <row r="7" spans="2:18" ht="21" x14ac:dyDescent="0.25">
      <c r="B7" s="66" t="s">
        <v>0</v>
      </c>
      <c r="C7" s="66">
        <v>3</v>
      </c>
      <c r="D7" s="5">
        <v>4.8</v>
      </c>
      <c r="E7" s="5">
        <v>17.2</v>
      </c>
      <c r="F7" s="5">
        <v>13.4</v>
      </c>
      <c r="G7" s="5">
        <v>7.9</v>
      </c>
      <c r="H7" s="5">
        <v>5.6</v>
      </c>
      <c r="I7" s="9">
        <f t="shared" si="0"/>
        <v>1119</v>
      </c>
      <c r="J7" s="182"/>
      <c r="K7" s="66" t="s">
        <v>0</v>
      </c>
      <c r="L7" s="66">
        <v>3</v>
      </c>
      <c r="M7" s="5">
        <v>4.8</v>
      </c>
      <c r="N7" s="5">
        <v>17.2</v>
      </c>
      <c r="O7" s="5">
        <v>13.4</v>
      </c>
      <c r="P7" s="5">
        <v>7.9</v>
      </c>
      <c r="Q7" s="5">
        <v>5.6</v>
      </c>
      <c r="R7" s="9">
        <f t="shared" si="1"/>
        <v>1119</v>
      </c>
    </row>
    <row r="8" spans="2:18" ht="21" x14ac:dyDescent="0.25">
      <c r="B8" s="66" t="s">
        <v>0</v>
      </c>
      <c r="C8" s="66">
        <v>4</v>
      </c>
      <c r="D8" s="5">
        <v>4.4000000000000004</v>
      </c>
      <c r="E8" s="5">
        <v>12.2</v>
      </c>
      <c r="F8" s="5">
        <v>10.199999999999999</v>
      </c>
      <c r="G8" s="5">
        <v>6.6</v>
      </c>
      <c r="H8" s="5">
        <v>6</v>
      </c>
      <c r="I8" s="9">
        <f t="shared" si="0"/>
        <v>922.5</v>
      </c>
      <c r="J8" s="182"/>
      <c r="K8" s="66" t="s">
        <v>0</v>
      </c>
      <c r="L8" s="66">
        <v>4</v>
      </c>
      <c r="M8" s="5">
        <v>4.4000000000000004</v>
      </c>
      <c r="N8" s="5">
        <v>12.2</v>
      </c>
      <c r="O8" s="5">
        <v>10.199999999999999</v>
      </c>
      <c r="P8" s="5">
        <v>6.6</v>
      </c>
      <c r="Q8" s="5">
        <v>6</v>
      </c>
      <c r="R8" s="9">
        <f t="shared" si="1"/>
        <v>922.5</v>
      </c>
    </row>
    <row r="9" spans="2:18" x14ac:dyDescent="0.25">
      <c r="B9" s="66" t="s">
        <v>0</v>
      </c>
      <c r="C9" s="66">
        <v>5</v>
      </c>
      <c r="D9" s="184">
        <v>5.2</v>
      </c>
      <c r="E9" s="9">
        <v>19.2</v>
      </c>
      <c r="F9" s="9">
        <v>13</v>
      </c>
      <c r="G9" s="9">
        <v>7.9</v>
      </c>
      <c r="H9" s="9">
        <v>7.5</v>
      </c>
      <c r="I9" s="9">
        <f>(D9+E9)*15/2+(E9+F9)*15/2+(F9+G9)*30/2+(G9+H9)*60/2</f>
        <v>1200</v>
      </c>
      <c r="J9" s="137"/>
      <c r="K9" s="66" t="s">
        <v>0</v>
      </c>
      <c r="L9" s="66">
        <v>5</v>
      </c>
      <c r="M9" s="184">
        <v>5.2</v>
      </c>
      <c r="N9" s="9">
        <v>19.2</v>
      </c>
      <c r="O9" s="9">
        <v>13</v>
      </c>
      <c r="P9" s="9">
        <v>7.9</v>
      </c>
      <c r="Q9" s="9">
        <v>7.5</v>
      </c>
      <c r="R9" s="9">
        <f>(M9+N9)*15/2+(N9+O9)*15/2+(O9+P9)*30/2+(P9+Q9)*60/2</f>
        <v>1200</v>
      </c>
    </row>
    <row r="10" spans="2:18" x14ac:dyDescent="0.25">
      <c r="B10" s="66" t="s">
        <v>0</v>
      </c>
      <c r="C10" s="66">
        <v>6</v>
      </c>
      <c r="D10" s="5">
        <v>5.3</v>
      </c>
      <c r="E10" s="5">
        <v>16.100000000000001</v>
      </c>
      <c r="F10" s="5">
        <v>10.3</v>
      </c>
      <c r="G10" s="5">
        <v>7.3</v>
      </c>
      <c r="H10" s="5">
        <v>5.5</v>
      </c>
      <c r="I10" s="9">
        <f t="shared" si="0"/>
        <v>1006.5</v>
      </c>
      <c r="J10" s="89" t="s">
        <v>185</v>
      </c>
      <c r="K10" s="66" t="s">
        <v>0</v>
      </c>
      <c r="L10" s="66">
        <v>6</v>
      </c>
      <c r="M10" s="5">
        <v>5.3</v>
      </c>
      <c r="N10" s="5">
        <v>16.100000000000001</v>
      </c>
      <c r="O10" s="5">
        <v>10.3</v>
      </c>
      <c r="P10" s="5">
        <v>7.3</v>
      </c>
      <c r="Q10" s="5">
        <v>5.5</v>
      </c>
      <c r="R10" s="9">
        <f t="shared" ref="R10:R45" si="2">(M10+N10)*15/2+(N10+O10)*15/2+(O10+P10)*30/2+(P10+Q10)*60/2</f>
        <v>1006.5</v>
      </c>
    </row>
    <row r="11" spans="2:18" x14ac:dyDescent="0.25">
      <c r="B11" s="66" t="s">
        <v>34</v>
      </c>
      <c r="C11" s="66">
        <v>1</v>
      </c>
      <c r="D11" s="67">
        <v>7.7</v>
      </c>
      <c r="E11" s="67">
        <v>14.8</v>
      </c>
      <c r="F11" s="67">
        <v>13.4</v>
      </c>
      <c r="G11" s="67">
        <v>10.1</v>
      </c>
      <c r="H11" s="67">
        <v>7.7</v>
      </c>
      <c r="I11" s="67">
        <f t="shared" si="0"/>
        <v>1266.75</v>
      </c>
      <c r="J11" s="89"/>
      <c r="K11" s="66" t="s">
        <v>34</v>
      </c>
      <c r="L11" s="66">
        <v>1</v>
      </c>
      <c r="M11" s="67"/>
      <c r="N11" s="67"/>
      <c r="O11" s="67"/>
      <c r="P11" s="67"/>
      <c r="Q11" s="67"/>
      <c r="R11" s="67"/>
    </row>
    <row r="12" spans="2:18" x14ac:dyDescent="0.25">
      <c r="B12" s="66" t="s">
        <v>34</v>
      </c>
      <c r="C12" s="66">
        <v>2</v>
      </c>
      <c r="D12" s="5">
        <v>9.8000000000000007</v>
      </c>
      <c r="E12" s="5">
        <v>20.100000000000001</v>
      </c>
      <c r="F12" s="5">
        <v>14.3</v>
      </c>
      <c r="G12" s="5">
        <v>10.199999999999999</v>
      </c>
      <c r="H12" s="5">
        <v>8.4</v>
      </c>
      <c r="I12" s="9">
        <f t="shared" si="0"/>
        <v>1407.75</v>
      </c>
      <c r="J12" s="89"/>
      <c r="K12" s="66" t="s">
        <v>34</v>
      </c>
      <c r="L12" s="66">
        <v>2</v>
      </c>
      <c r="M12" s="5">
        <v>9.8000000000000007</v>
      </c>
      <c r="N12" s="5">
        <v>20.100000000000001</v>
      </c>
      <c r="O12" s="5">
        <v>14.3</v>
      </c>
      <c r="P12" s="5">
        <v>10.199999999999999</v>
      </c>
      <c r="Q12" s="5">
        <v>8.4</v>
      </c>
      <c r="R12" s="9">
        <f t="shared" si="2"/>
        <v>1407.75</v>
      </c>
    </row>
    <row r="13" spans="2:18" x14ac:dyDescent="0.25">
      <c r="B13" s="66" t="s">
        <v>34</v>
      </c>
      <c r="C13" s="66">
        <v>3</v>
      </c>
      <c r="D13" s="5">
        <v>7.1</v>
      </c>
      <c r="E13" s="5">
        <v>20</v>
      </c>
      <c r="F13" s="5">
        <v>15.2</v>
      </c>
      <c r="G13" s="5">
        <v>9.9</v>
      </c>
      <c r="H13" s="5">
        <v>6.3</v>
      </c>
      <c r="I13" s="9">
        <f t="shared" si="0"/>
        <v>1329.75</v>
      </c>
      <c r="J13" s="89"/>
      <c r="K13" s="66" t="s">
        <v>34</v>
      </c>
      <c r="L13" s="66">
        <v>3</v>
      </c>
      <c r="M13" s="5">
        <v>7.1</v>
      </c>
      <c r="N13" s="5">
        <v>20</v>
      </c>
      <c r="O13" s="5">
        <v>15.2</v>
      </c>
      <c r="P13" s="5">
        <v>9.9</v>
      </c>
      <c r="Q13" s="5">
        <v>6.3</v>
      </c>
      <c r="R13" s="9">
        <f t="shared" si="2"/>
        <v>1329.75</v>
      </c>
    </row>
    <row r="14" spans="2:18" x14ac:dyDescent="0.25">
      <c r="B14" s="66" t="s">
        <v>34</v>
      </c>
      <c r="C14" s="66">
        <v>4</v>
      </c>
      <c r="D14" s="5">
        <v>9.4</v>
      </c>
      <c r="E14" s="5">
        <v>19.399999999999999</v>
      </c>
      <c r="F14" s="5">
        <v>13.9</v>
      </c>
      <c r="G14" s="5">
        <v>11.6</v>
      </c>
      <c r="H14" s="5">
        <v>10.7</v>
      </c>
      <c r="I14" s="9">
        <f t="shared" si="0"/>
        <v>1517.25</v>
      </c>
      <c r="J14" s="89"/>
      <c r="K14" s="66" t="s">
        <v>34</v>
      </c>
      <c r="L14" s="66">
        <v>4</v>
      </c>
      <c r="M14" s="5">
        <v>9.4</v>
      </c>
      <c r="N14" s="5">
        <v>19.399999999999999</v>
      </c>
      <c r="O14" s="5">
        <v>13.9</v>
      </c>
      <c r="P14" s="5">
        <v>11.6</v>
      </c>
      <c r="Q14" s="5">
        <v>10.7</v>
      </c>
      <c r="R14" s="9">
        <f t="shared" si="2"/>
        <v>1517.25</v>
      </c>
    </row>
    <row r="15" spans="2:18" x14ac:dyDescent="0.25">
      <c r="B15" s="66" t="s">
        <v>34</v>
      </c>
      <c r="C15" s="66">
        <v>5</v>
      </c>
      <c r="D15" s="5">
        <v>9.9</v>
      </c>
      <c r="E15" s="5">
        <v>18</v>
      </c>
      <c r="F15" s="5">
        <v>12.4</v>
      </c>
      <c r="G15" s="5">
        <v>9.5</v>
      </c>
      <c r="H15" s="5">
        <v>8</v>
      </c>
      <c r="I15" s="9">
        <f t="shared" si="0"/>
        <v>1290.75</v>
      </c>
      <c r="J15" s="89"/>
      <c r="K15" s="66" t="s">
        <v>34</v>
      </c>
      <c r="L15" s="66">
        <v>5</v>
      </c>
      <c r="M15" s="5">
        <v>9.9</v>
      </c>
      <c r="N15" s="5">
        <v>18</v>
      </c>
      <c r="O15" s="5">
        <v>12.4</v>
      </c>
      <c r="P15" s="5">
        <v>9.5</v>
      </c>
      <c r="Q15" s="5">
        <v>8</v>
      </c>
      <c r="R15" s="9">
        <f t="shared" si="2"/>
        <v>1290.75</v>
      </c>
    </row>
    <row r="16" spans="2:18" ht="20.399999999999999" x14ac:dyDescent="0.25">
      <c r="B16" s="66" t="s">
        <v>34</v>
      </c>
      <c r="C16" s="66">
        <v>6</v>
      </c>
      <c r="D16" s="5">
        <v>5.6</v>
      </c>
      <c r="E16" s="5">
        <v>19.899999999999999</v>
      </c>
      <c r="F16" s="5">
        <v>13.5</v>
      </c>
      <c r="G16" s="5">
        <v>10.199999999999999</v>
      </c>
      <c r="H16" s="5">
        <v>7.2</v>
      </c>
      <c r="I16" s="9">
        <f t="shared" si="0"/>
        <v>1319.25</v>
      </c>
      <c r="J16" s="185"/>
      <c r="K16" s="66" t="s">
        <v>34</v>
      </c>
      <c r="L16" s="66">
        <v>6</v>
      </c>
      <c r="M16" s="5">
        <v>5.6</v>
      </c>
      <c r="N16" s="5">
        <v>19.899999999999999</v>
      </c>
      <c r="O16" s="5">
        <v>13.5</v>
      </c>
      <c r="P16" s="5">
        <v>10.199999999999999</v>
      </c>
      <c r="Q16" s="5">
        <v>7.2</v>
      </c>
      <c r="R16" s="9">
        <f t="shared" si="2"/>
        <v>1319.25</v>
      </c>
    </row>
    <row r="17" spans="2:27" ht="20.399999999999999" x14ac:dyDescent="0.25">
      <c r="B17" s="66" t="s">
        <v>138</v>
      </c>
      <c r="C17" s="66">
        <v>1</v>
      </c>
      <c r="D17" s="5">
        <v>7.6</v>
      </c>
      <c r="E17" s="5">
        <v>16.600000000000001</v>
      </c>
      <c r="F17" s="5">
        <v>12.3</v>
      </c>
      <c r="G17" s="5">
        <v>11.1</v>
      </c>
      <c r="H17" s="5">
        <v>9.6999999999999993</v>
      </c>
      <c r="I17" s="5">
        <f t="shared" si="0"/>
        <v>1373.25</v>
      </c>
      <c r="J17" s="185"/>
      <c r="K17" s="66" t="s">
        <v>138</v>
      </c>
      <c r="L17" s="66">
        <v>1</v>
      </c>
      <c r="M17" s="5">
        <v>7.6</v>
      </c>
      <c r="N17" s="5">
        <v>16.600000000000001</v>
      </c>
      <c r="O17" s="5">
        <v>12.3</v>
      </c>
      <c r="P17" s="5">
        <v>11.1</v>
      </c>
      <c r="Q17" s="5">
        <v>9.6999999999999993</v>
      </c>
      <c r="R17" s="5">
        <f t="shared" si="2"/>
        <v>1373.25</v>
      </c>
    </row>
    <row r="18" spans="2:27" ht="21" x14ac:dyDescent="0.25">
      <c r="B18" s="66" t="s">
        <v>138</v>
      </c>
      <c r="C18" s="66">
        <v>2</v>
      </c>
      <c r="D18" s="5">
        <v>7.1</v>
      </c>
      <c r="E18" s="5">
        <v>15.6</v>
      </c>
      <c r="F18" s="5">
        <v>16.899999999999999</v>
      </c>
      <c r="G18" s="5">
        <v>10.5</v>
      </c>
      <c r="H18" s="5">
        <v>7.6</v>
      </c>
      <c r="I18" s="9">
        <f t="shared" si="0"/>
        <v>1368</v>
      </c>
      <c r="J18" s="182"/>
      <c r="K18" s="66" t="s">
        <v>138</v>
      </c>
      <c r="L18" s="66">
        <v>2</v>
      </c>
      <c r="M18" s="5">
        <v>7.1</v>
      </c>
      <c r="N18" s="5">
        <v>15.6</v>
      </c>
      <c r="O18" s="5">
        <v>16.899999999999999</v>
      </c>
      <c r="P18" s="5">
        <v>10.5</v>
      </c>
      <c r="Q18" s="5">
        <v>7.6</v>
      </c>
      <c r="R18" s="9">
        <f t="shared" si="2"/>
        <v>1368</v>
      </c>
      <c r="V18" s="5"/>
      <c r="W18" s="5"/>
      <c r="X18" s="5"/>
      <c r="Y18" s="5"/>
      <c r="Z18" s="57"/>
      <c r="AA18" s="9"/>
    </row>
    <row r="19" spans="2:27" ht="21" x14ac:dyDescent="0.25">
      <c r="B19" s="66" t="s">
        <v>138</v>
      </c>
      <c r="C19" s="66">
        <v>3</v>
      </c>
      <c r="D19" s="5">
        <v>7.5</v>
      </c>
      <c r="E19" s="5">
        <v>16.399999999999999</v>
      </c>
      <c r="F19" s="5">
        <v>15.9</v>
      </c>
      <c r="G19" s="5">
        <v>11.1</v>
      </c>
      <c r="H19" s="5">
        <v>7.7</v>
      </c>
      <c r="I19" s="9">
        <f t="shared" si="0"/>
        <v>1390.5</v>
      </c>
      <c r="J19" s="186"/>
      <c r="K19" s="66" t="s">
        <v>138</v>
      </c>
      <c r="L19" s="66">
        <v>3</v>
      </c>
      <c r="M19" s="5">
        <v>7.5</v>
      </c>
      <c r="N19" s="5">
        <v>16.399999999999999</v>
      </c>
      <c r="O19" s="5">
        <v>15.9</v>
      </c>
      <c r="P19" s="5">
        <v>11.1</v>
      </c>
      <c r="Q19" s="5">
        <v>7.7</v>
      </c>
      <c r="R19" s="9">
        <f t="shared" si="2"/>
        <v>1390.5</v>
      </c>
      <c r="V19" s="5"/>
      <c r="W19" s="5"/>
      <c r="X19" s="5"/>
      <c r="Y19" s="5"/>
      <c r="Z19" s="57"/>
      <c r="AA19" s="9"/>
    </row>
    <row r="20" spans="2:27" ht="21" x14ac:dyDescent="0.25">
      <c r="B20" s="66" t="s">
        <v>138</v>
      </c>
      <c r="C20" s="66">
        <v>4</v>
      </c>
      <c r="D20" s="5">
        <v>6.3</v>
      </c>
      <c r="E20" s="5">
        <v>17.899999999999999</v>
      </c>
      <c r="F20" s="5">
        <v>15.5</v>
      </c>
      <c r="G20" s="5">
        <v>10.5</v>
      </c>
      <c r="H20" s="5">
        <v>8.3000000000000007</v>
      </c>
      <c r="I20" s="9">
        <f t="shared" si="0"/>
        <v>1386</v>
      </c>
      <c r="J20" s="182"/>
      <c r="K20" s="66" t="s">
        <v>138</v>
      </c>
      <c r="L20" s="66">
        <v>4</v>
      </c>
      <c r="M20" s="5">
        <v>6.3</v>
      </c>
      <c r="N20" s="5">
        <v>17.899999999999999</v>
      </c>
      <c r="O20" s="5">
        <v>15.5</v>
      </c>
      <c r="P20" s="5">
        <v>10.5</v>
      </c>
      <c r="Q20" s="5">
        <v>8.3000000000000007</v>
      </c>
      <c r="R20" s="9">
        <f t="shared" si="2"/>
        <v>1386</v>
      </c>
      <c r="V20" s="5"/>
      <c r="W20" s="5"/>
      <c r="X20" s="5"/>
      <c r="Y20" s="5"/>
      <c r="Z20" s="57"/>
      <c r="AA20" s="9"/>
    </row>
    <row r="21" spans="2:27" ht="21" x14ac:dyDescent="0.25">
      <c r="B21" s="66" t="s">
        <v>138</v>
      </c>
      <c r="C21" s="66">
        <v>5</v>
      </c>
      <c r="D21" s="57">
        <v>7.5</v>
      </c>
      <c r="E21" s="57">
        <v>22.1</v>
      </c>
      <c r="F21" s="57">
        <v>17.100000000000001</v>
      </c>
      <c r="G21" s="57">
        <v>11.3</v>
      </c>
      <c r="H21" s="57">
        <v>10</v>
      </c>
      <c r="I21" s="57">
        <f t="shared" si="0"/>
        <v>1581</v>
      </c>
      <c r="J21" s="182"/>
      <c r="K21" s="66" t="s">
        <v>138</v>
      </c>
      <c r="L21" s="66">
        <v>5</v>
      </c>
      <c r="M21" s="57"/>
      <c r="N21" s="57"/>
      <c r="O21" s="57"/>
      <c r="P21" s="57"/>
      <c r="Q21" s="57"/>
      <c r="R21" s="57"/>
      <c r="V21" s="5"/>
      <c r="W21" s="5"/>
      <c r="X21" s="5"/>
      <c r="Y21" s="5"/>
      <c r="Z21" s="57"/>
      <c r="AA21" s="9"/>
    </row>
    <row r="22" spans="2:27" ht="21" x14ac:dyDescent="0.25">
      <c r="B22" s="66" t="s">
        <v>138</v>
      </c>
      <c r="C22" s="66">
        <v>6</v>
      </c>
      <c r="D22" s="9">
        <v>6.4</v>
      </c>
      <c r="E22" s="9">
        <v>15.8</v>
      </c>
      <c r="F22" s="9">
        <v>18</v>
      </c>
      <c r="G22" s="9">
        <v>11</v>
      </c>
      <c r="H22" s="9">
        <v>8.8000000000000007</v>
      </c>
      <c r="I22" s="9">
        <f t="shared" si="0"/>
        <v>1449</v>
      </c>
      <c r="J22" s="182"/>
      <c r="K22" s="66" t="s">
        <v>138</v>
      </c>
      <c r="L22" s="66">
        <v>6</v>
      </c>
      <c r="M22" s="9">
        <v>6.4</v>
      </c>
      <c r="N22" s="9">
        <v>15.8</v>
      </c>
      <c r="O22" s="9">
        <v>18</v>
      </c>
      <c r="P22" s="9">
        <v>11</v>
      </c>
      <c r="Q22" s="9">
        <v>8.8000000000000007</v>
      </c>
      <c r="R22" s="9">
        <f t="shared" si="2"/>
        <v>1449</v>
      </c>
      <c r="V22" s="5"/>
      <c r="W22" s="5"/>
      <c r="X22" s="5"/>
      <c r="Y22" s="5"/>
      <c r="Z22" s="57"/>
      <c r="AA22" s="9"/>
    </row>
    <row r="23" spans="2:27" ht="21" x14ac:dyDescent="0.25">
      <c r="B23" s="66" t="s">
        <v>129</v>
      </c>
      <c r="C23" s="66">
        <v>1</v>
      </c>
      <c r="D23" s="5">
        <v>6.4</v>
      </c>
      <c r="E23" s="5">
        <v>19.100000000000001</v>
      </c>
      <c r="F23" s="5">
        <v>13.8</v>
      </c>
      <c r="G23" s="5">
        <v>9.8000000000000007</v>
      </c>
      <c r="H23" s="5">
        <v>5.9</v>
      </c>
      <c r="I23" s="9">
        <f t="shared" si="0"/>
        <v>1263</v>
      </c>
      <c r="J23" s="182"/>
      <c r="K23" s="66" t="s">
        <v>129</v>
      </c>
      <c r="L23" s="66">
        <v>1</v>
      </c>
      <c r="M23" s="5">
        <v>6.4</v>
      </c>
      <c r="N23" s="5">
        <v>19.100000000000001</v>
      </c>
      <c r="O23" s="5">
        <v>13.8</v>
      </c>
      <c r="P23" s="5">
        <v>9.8000000000000007</v>
      </c>
      <c r="Q23" s="5">
        <v>5.9</v>
      </c>
      <c r="R23" s="9">
        <f t="shared" si="2"/>
        <v>1263</v>
      </c>
    </row>
    <row r="24" spans="2:27" ht="21" x14ac:dyDescent="0.25">
      <c r="B24" s="66" t="s">
        <v>129</v>
      </c>
      <c r="C24" s="66">
        <v>2</v>
      </c>
      <c r="D24" s="5">
        <v>6.4</v>
      </c>
      <c r="E24" s="5">
        <v>17</v>
      </c>
      <c r="F24" s="5">
        <v>10.4</v>
      </c>
      <c r="G24" s="5">
        <v>6.6</v>
      </c>
      <c r="H24" s="5">
        <v>5.6</v>
      </c>
      <c r="I24" s="9">
        <f t="shared" si="0"/>
        <v>1002</v>
      </c>
      <c r="J24" s="182"/>
      <c r="K24" s="66" t="s">
        <v>129</v>
      </c>
      <c r="L24" s="66">
        <v>2</v>
      </c>
      <c r="M24" s="5">
        <v>6.4</v>
      </c>
      <c r="N24" s="5">
        <v>17</v>
      </c>
      <c r="O24" s="5">
        <v>10.4</v>
      </c>
      <c r="P24" s="5">
        <v>6.6</v>
      </c>
      <c r="Q24" s="5">
        <v>5.6</v>
      </c>
      <c r="R24" s="9">
        <f t="shared" si="2"/>
        <v>1002</v>
      </c>
      <c r="V24" s="5"/>
      <c r="W24" s="5"/>
      <c r="X24" s="5"/>
      <c r="Y24" s="67"/>
      <c r="Z24" s="67"/>
      <c r="AA24" s="5"/>
    </row>
    <row r="25" spans="2:27" ht="21" x14ac:dyDescent="0.25">
      <c r="B25" s="66" t="s">
        <v>129</v>
      </c>
      <c r="C25" s="66">
        <v>3</v>
      </c>
      <c r="D25" s="5">
        <v>7.1</v>
      </c>
      <c r="E25" s="5">
        <v>18.600000000000001</v>
      </c>
      <c r="F25" s="5">
        <v>16.8</v>
      </c>
      <c r="G25" s="5">
        <v>11.2</v>
      </c>
      <c r="H25" s="5">
        <v>8.4</v>
      </c>
      <c r="I25" s="9">
        <f t="shared" si="0"/>
        <v>1466.25</v>
      </c>
      <c r="J25" s="182"/>
      <c r="K25" s="66" t="s">
        <v>129</v>
      </c>
      <c r="L25" s="66">
        <v>3</v>
      </c>
      <c r="M25" s="5">
        <v>7.1</v>
      </c>
      <c r="N25" s="5">
        <v>18.600000000000001</v>
      </c>
      <c r="O25" s="5">
        <v>16.8</v>
      </c>
      <c r="P25" s="5">
        <v>11.2</v>
      </c>
      <c r="Q25" s="5">
        <v>8.4</v>
      </c>
      <c r="R25" s="9">
        <f t="shared" si="2"/>
        <v>1466.25</v>
      </c>
      <c r="V25" s="5"/>
      <c r="W25" s="5"/>
      <c r="X25" s="5"/>
      <c r="Y25" s="67"/>
      <c r="Z25" s="67"/>
      <c r="AA25" s="5"/>
    </row>
    <row r="26" spans="2:27" ht="21" x14ac:dyDescent="0.25">
      <c r="B26" s="66" t="s">
        <v>129</v>
      </c>
      <c r="C26" s="66">
        <v>4</v>
      </c>
      <c r="D26" s="67">
        <v>7.8</v>
      </c>
      <c r="E26" s="67">
        <v>23.2</v>
      </c>
      <c r="F26" s="67">
        <v>16</v>
      </c>
      <c r="G26" s="67">
        <v>11.3</v>
      </c>
      <c r="H26" s="67">
        <v>11</v>
      </c>
      <c r="I26" s="67">
        <f t="shared" si="0"/>
        <v>1605</v>
      </c>
      <c r="J26" s="182"/>
      <c r="K26" s="66" t="s">
        <v>129</v>
      </c>
      <c r="L26" s="66">
        <v>4</v>
      </c>
      <c r="M26" s="67"/>
      <c r="N26" s="67"/>
      <c r="O26" s="67"/>
      <c r="P26" s="67"/>
      <c r="Q26" s="67"/>
      <c r="R26" s="67"/>
      <c r="V26" s="5"/>
      <c r="W26" s="5"/>
      <c r="X26" s="5"/>
      <c r="Y26" s="67"/>
      <c r="Z26" s="67"/>
      <c r="AA26" s="5"/>
    </row>
    <row r="27" spans="2:27" ht="21" x14ac:dyDescent="0.25">
      <c r="B27" s="66" t="s">
        <v>129</v>
      </c>
      <c r="C27" s="66">
        <v>5</v>
      </c>
      <c r="D27" s="67">
        <v>5.3</v>
      </c>
      <c r="E27" s="67">
        <v>12.9</v>
      </c>
      <c r="F27" s="67">
        <v>9.1</v>
      </c>
      <c r="G27" s="67">
        <v>6.4</v>
      </c>
      <c r="H27" s="67">
        <v>4.3</v>
      </c>
      <c r="I27" s="67">
        <f t="shared" si="0"/>
        <v>855</v>
      </c>
      <c r="J27" s="186"/>
      <c r="K27" s="66" t="s">
        <v>129</v>
      </c>
      <c r="L27" s="66">
        <v>5</v>
      </c>
      <c r="M27" s="67"/>
      <c r="N27" s="67"/>
      <c r="O27" s="67"/>
      <c r="P27" s="67"/>
      <c r="Q27" s="67"/>
      <c r="R27" s="67"/>
      <c r="V27" s="5"/>
      <c r="W27" s="5"/>
      <c r="X27" s="5"/>
      <c r="Y27" s="67"/>
      <c r="Z27" s="67"/>
      <c r="AA27" s="5"/>
    </row>
    <row r="28" spans="2:27" ht="21" x14ac:dyDescent="0.25">
      <c r="B28" s="66" t="s">
        <v>129</v>
      </c>
      <c r="C28" s="74">
        <v>6</v>
      </c>
      <c r="D28" s="5">
        <v>6.3</v>
      </c>
      <c r="E28" s="5">
        <v>22.5</v>
      </c>
      <c r="F28" s="5">
        <v>14.9</v>
      </c>
      <c r="G28" s="5">
        <v>10.1</v>
      </c>
      <c r="H28" s="5">
        <v>7.3</v>
      </c>
      <c r="I28" s="9">
        <f t="shared" si="0"/>
        <v>1393.5</v>
      </c>
      <c r="J28" s="182"/>
      <c r="K28" s="66" t="s">
        <v>129</v>
      </c>
      <c r="L28" s="74">
        <v>6</v>
      </c>
      <c r="M28" s="5">
        <v>6.3</v>
      </c>
      <c r="N28" s="5">
        <v>22.5</v>
      </c>
      <c r="O28" s="5">
        <v>14.9</v>
      </c>
      <c r="P28" s="5">
        <v>10.1</v>
      </c>
      <c r="Q28" s="5">
        <v>7.3</v>
      </c>
      <c r="R28" s="9">
        <f t="shared" si="2"/>
        <v>1393.5</v>
      </c>
      <c r="V28" s="5"/>
      <c r="W28" s="5"/>
      <c r="X28" s="5"/>
      <c r="Y28" s="67"/>
      <c r="Z28" s="67"/>
      <c r="AA28" s="5"/>
    </row>
    <row r="29" spans="2:27" ht="21" x14ac:dyDescent="0.25">
      <c r="B29" s="66" t="s">
        <v>186</v>
      </c>
      <c r="C29" s="66">
        <v>1</v>
      </c>
      <c r="D29" s="67">
        <v>9.6999999999999993</v>
      </c>
      <c r="E29" s="67">
        <v>15</v>
      </c>
      <c r="F29" s="67">
        <v>20.3</v>
      </c>
      <c r="G29" s="67">
        <v>15.6</v>
      </c>
      <c r="H29" s="67">
        <v>13.6</v>
      </c>
      <c r="I29" s="67">
        <f t="shared" si="0"/>
        <v>1864.5</v>
      </c>
      <c r="J29" s="182"/>
      <c r="K29" s="66" t="s">
        <v>186</v>
      </c>
      <c r="L29" s="66">
        <v>1</v>
      </c>
      <c r="M29" s="67"/>
      <c r="N29" s="67"/>
      <c r="O29" s="67"/>
      <c r="P29" s="67"/>
      <c r="Q29" s="67"/>
      <c r="R29" s="67"/>
    </row>
    <row r="30" spans="2:27" ht="20.399999999999999" x14ac:dyDescent="0.25">
      <c r="B30" s="66" t="s">
        <v>186</v>
      </c>
      <c r="C30" s="66">
        <v>2</v>
      </c>
      <c r="D30" s="5">
        <v>9.5</v>
      </c>
      <c r="E30" s="5">
        <v>22</v>
      </c>
      <c r="F30" s="5">
        <v>14.1</v>
      </c>
      <c r="G30" s="5">
        <v>8.4</v>
      </c>
      <c r="H30" s="5">
        <v>7.4</v>
      </c>
      <c r="I30" s="9">
        <f t="shared" si="0"/>
        <v>1318.5</v>
      </c>
      <c r="J30" s="185"/>
      <c r="K30" s="66" t="s">
        <v>186</v>
      </c>
      <c r="L30" s="66">
        <v>2</v>
      </c>
      <c r="M30" s="5">
        <v>9.5</v>
      </c>
      <c r="N30" s="5">
        <v>22</v>
      </c>
      <c r="O30" s="5">
        <v>14.1</v>
      </c>
      <c r="P30" s="5">
        <v>8.4</v>
      </c>
      <c r="Q30" s="5">
        <v>7.4</v>
      </c>
      <c r="R30" s="9">
        <f t="shared" si="2"/>
        <v>1318.5</v>
      </c>
    </row>
    <row r="31" spans="2:27" ht="20.399999999999999" x14ac:dyDescent="0.25">
      <c r="B31" s="66" t="s">
        <v>186</v>
      </c>
      <c r="C31" s="66">
        <v>3</v>
      </c>
      <c r="D31" s="5">
        <v>8.9</v>
      </c>
      <c r="E31" s="5">
        <v>19.5</v>
      </c>
      <c r="F31" s="5">
        <v>16.2</v>
      </c>
      <c r="G31" s="5">
        <v>11.4</v>
      </c>
      <c r="H31" s="5">
        <v>9.4</v>
      </c>
      <c r="I31" s="9">
        <f t="shared" si="0"/>
        <v>1518.75</v>
      </c>
      <c r="J31" s="185"/>
      <c r="K31" s="66" t="s">
        <v>186</v>
      </c>
      <c r="L31" s="66">
        <v>3</v>
      </c>
      <c r="M31" s="5">
        <v>8.9</v>
      </c>
      <c r="N31" s="5">
        <v>19.5</v>
      </c>
      <c r="O31" s="5">
        <v>16.2</v>
      </c>
      <c r="P31" s="5">
        <v>11.4</v>
      </c>
      <c r="Q31" s="5">
        <v>9.4</v>
      </c>
      <c r="R31" s="9">
        <f t="shared" si="2"/>
        <v>1518.75</v>
      </c>
    </row>
    <row r="32" spans="2:27" ht="21" x14ac:dyDescent="0.25">
      <c r="B32" s="66" t="s">
        <v>186</v>
      </c>
      <c r="C32" s="66">
        <v>4</v>
      </c>
      <c r="D32" s="5">
        <v>6.3</v>
      </c>
      <c r="E32" s="5">
        <v>23.6</v>
      </c>
      <c r="F32" s="5">
        <v>13.3</v>
      </c>
      <c r="G32" s="5">
        <v>8.6</v>
      </c>
      <c r="H32" s="5">
        <v>5.7</v>
      </c>
      <c r="I32" s="9">
        <f t="shared" si="0"/>
        <v>1258.5</v>
      </c>
      <c r="J32" s="182"/>
      <c r="K32" s="66" t="s">
        <v>186</v>
      </c>
      <c r="L32" s="66">
        <v>4</v>
      </c>
      <c r="M32" s="5">
        <v>6.3</v>
      </c>
      <c r="N32" s="5">
        <v>23.6</v>
      </c>
      <c r="O32" s="5">
        <v>13.3</v>
      </c>
      <c r="P32" s="5">
        <v>8.6</v>
      </c>
      <c r="Q32" s="5">
        <v>5.7</v>
      </c>
      <c r="R32" s="9">
        <f t="shared" si="2"/>
        <v>1258.5</v>
      </c>
    </row>
    <row r="33" spans="2:27" ht="21" x14ac:dyDescent="0.25">
      <c r="B33" s="66" t="s">
        <v>186</v>
      </c>
      <c r="C33" s="66">
        <v>5</v>
      </c>
      <c r="D33" s="9">
        <v>9.6999999999999993</v>
      </c>
      <c r="E33" s="9">
        <v>16.3</v>
      </c>
      <c r="F33" s="9">
        <v>15.8</v>
      </c>
      <c r="G33" s="9">
        <v>12.4</v>
      </c>
      <c r="H33" s="9">
        <v>10.1</v>
      </c>
      <c r="I33" s="9">
        <f t="shared" si="0"/>
        <v>1533.75</v>
      </c>
      <c r="J33" s="182"/>
      <c r="K33" s="66" t="s">
        <v>186</v>
      </c>
      <c r="L33" s="66">
        <v>5</v>
      </c>
      <c r="M33" s="9">
        <v>9.6999999999999993</v>
      </c>
      <c r="N33" s="9">
        <v>16.3</v>
      </c>
      <c r="O33" s="9">
        <v>15.8</v>
      </c>
      <c r="P33" s="9">
        <v>12.4</v>
      </c>
      <c r="Q33" s="9">
        <v>10.1</v>
      </c>
      <c r="R33" s="9">
        <f t="shared" si="2"/>
        <v>1533.75</v>
      </c>
    </row>
    <row r="34" spans="2:27" ht="21" x14ac:dyDescent="0.25">
      <c r="B34" s="66" t="s">
        <v>186</v>
      </c>
      <c r="C34" s="66">
        <v>6</v>
      </c>
      <c r="D34" s="67">
        <v>7</v>
      </c>
      <c r="E34" s="67">
        <v>21.3</v>
      </c>
      <c r="F34" s="67">
        <v>7.8</v>
      </c>
      <c r="G34" s="67">
        <v>6.9</v>
      </c>
      <c r="H34" s="67">
        <v>4.5999999999999996</v>
      </c>
      <c r="I34" s="67">
        <f t="shared" si="0"/>
        <v>996</v>
      </c>
      <c r="J34" s="186"/>
      <c r="K34" s="66" t="s">
        <v>186</v>
      </c>
      <c r="L34" s="66">
        <v>6</v>
      </c>
      <c r="M34" s="67"/>
      <c r="N34" s="67"/>
      <c r="O34" s="67"/>
      <c r="P34" s="67"/>
      <c r="Q34" s="67"/>
      <c r="R34" s="67"/>
    </row>
    <row r="35" spans="2:27" ht="21" x14ac:dyDescent="0.25">
      <c r="B35" s="66" t="s">
        <v>187</v>
      </c>
      <c r="C35" s="66">
        <v>1</v>
      </c>
      <c r="D35" s="5">
        <v>7.4</v>
      </c>
      <c r="E35" s="5">
        <v>21.6</v>
      </c>
      <c r="F35" s="5">
        <v>20.399999999999999</v>
      </c>
      <c r="G35" s="5">
        <v>12.3</v>
      </c>
      <c r="H35" s="5">
        <v>7.9</v>
      </c>
      <c r="I35" s="5">
        <f t="shared" si="0"/>
        <v>1629</v>
      </c>
      <c r="J35" s="182"/>
      <c r="K35" s="66" t="s">
        <v>187</v>
      </c>
      <c r="L35" s="66">
        <v>1</v>
      </c>
      <c r="M35" s="5">
        <v>7.4</v>
      </c>
      <c r="N35" s="5">
        <v>21.6</v>
      </c>
      <c r="O35" s="5">
        <v>20.399999999999999</v>
      </c>
      <c r="P35" s="5">
        <v>12.3</v>
      </c>
      <c r="Q35" s="5">
        <v>7.9</v>
      </c>
      <c r="R35" s="5">
        <f t="shared" si="2"/>
        <v>1629</v>
      </c>
      <c r="V35" s="5"/>
      <c r="W35" s="5"/>
      <c r="X35" s="57"/>
      <c r="Y35" s="5"/>
      <c r="Z35" s="5"/>
      <c r="AA35" s="5"/>
    </row>
    <row r="36" spans="2:27" ht="21" x14ac:dyDescent="0.25">
      <c r="B36" s="66" t="s">
        <v>187</v>
      </c>
      <c r="C36" s="66">
        <v>2</v>
      </c>
      <c r="D36" s="5">
        <v>9.9</v>
      </c>
      <c r="E36" s="5">
        <v>22.1</v>
      </c>
      <c r="F36" s="5">
        <v>16.600000000000001</v>
      </c>
      <c r="G36" s="5">
        <v>12.8</v>
      </c>
      <c r="H36" s="5">
        <v>8.9</v>
      </c>
      <c r="I36" s="9">
        <f t="shared" si="0"/>
        <v>1622.25</v>
      </c>
      <c r="J36" s="186"/>
      <c r="K36" s="66" t="s">
        <v>187</v>
      </c>
      <c r="L36" s="66">
        <v>2</v>
      </c>
      <c r="M36" s="5">
        <v>9.9</v>
      </c>
      <c r="N36" s="5">
        <v>22.1</v>
      </c>
      <c r="O36" s="5">
        <v>16.600000000000001</v>
      </c>
      <c r="P36" s="5">
        <v>12.8</v>
      </c>
      <c r="Q36" s="5">
        <v>8.9</v>
      </c>
      <c r="R36" s="9">
        <f t="shared" si="2"/>
        <v>1622.25</v>
      </c>
      <c r="V36" s="5"/>
      <c r="W36" s="5"/>
      <c r="X36" s="57"/>
      <c r="Y36" s="5"/>
      <c r="Z36" s="5"/>
      <c r="AA36" s="5"/>
    </row>
    <row r="37" spans="2:27" ht="21" x14ac:dyDescent="0.25">
      <c r="B37" s="66" t="s">
        <v>187</v>
      </c>
      <c r="C37" s="66">
        <v>3</v>
      </c>
      <c r="D37" s="57">
        <v>9.6</v>
      </c>
      <c r="E37" s="57">
        <v>22.1</v>
      </c>
      <c r="F37" s="57">
        <v>22.9</v>
      </c>
      <c r="G37" s="57">
        <v>13.2</v>
      </c>
      <c r="H37" s="57">
        <v>11.8</v>
      </c>
      <c r="I37" s="57">
        <f t="shared" si="0"/>
        <v>1866.75</v>
      </c>
      <c r="J37" s="182"/>
      <c r="K37" s="66" t="s">
        <v>187</v>
      </c>
      <c r="L37" s="66">
        <v>3</v>
      </c>
      <c r="M37" s="57"/>
      <c r="N37" s="57"/>
      <c r="O37" s="57"/>
      <c r="P37" s="57"/>
      <c r="Q37" s="57"/>
      <c r="R37" s="57"/>
      <c r="V37" s="5"/>
      <c r="W37" s="5"/>
      <c r="X37" s="57"/>
      <c r="Y37" s="5"/>
      <c r="Z37" s="5"/>
      <c r="AA37" s="5"/>
    </row>
    <row r="38" spans="2:27" ht="21" x14ac:dyDescent="0.25">
      <c r="B38" s="66" t="s">
        <v>187</v>
      </c>
      <c r="C38" s="66">
        <v>4</v>
      </c>
      <c r="D38" s="5">
        <v>6</v>
      </c>
      <c r="E38" s="5">
        <v>21.9</v>
      </c>
      <c r="F38" s="5">
        <v>16.13</v>
      </c>
      <c r="G38" s="5">
        <v>9.9</v>
      </c>
      <c r="H38" s="5">
        <v>7.7</v>
      </c>
      <c r="I38" s="9">
        <f t="shared" si="0"/>
        <v>1412.9250000000002</v>
      </c>
      <c r="J38" s="182"/>
      <c r="K38" s="66" t="s">
        <v>187</v>
      </c>
      <c r="L38" s="66">
        <v>4</v>
      </c>
      <c r="M38" s="5">
        <v>6</v>
      </c>
      <c r="N38" s="5">
        <v>21.9</v>
      </c>
      <c r="O38" s="5">
        <v>16.13</v>
      </c>
      <c r="P38" s="5">
        <v>9.9</v>
      </c>
      <c r="Q38" s="5">
        <v>7.7</v>
      </c>
      <c r="R38" s="9">
        <f t="shared" si="2"/>
        <v>1412.9250000000002</v>
      </c>
      <c r="V38" s="5"/>
      <c r="W38" s="5"/>
      <c r="X38" s="57"/>
      <c r="Y38" s="5"/>
      <c r="Z38" s="5"/>
      <c r="AA38" s="5"/>
    </row>
    <row r="39" spans="2:27" ht="21" x14ac:dyDescent="0.25">
      <c r="B39" s="66" t="s">
        <v>187</v>
      </c>
      <c r="C39" s="66">
        <v>5</v>
      </c>
      <c r="D39" s="5">
        <v>7</v>
      </c>
      <c r="E39" s="5">
        <v>23</v>
      </c>
      <c r="F39" s="5">
        <v>13.7</v>
      </c>
      <c r="G39" s="5">
        <v>9.8000000000000007</v>
      </c>
      <c r="H39" s="5">
        <v>7.7</v>
      </c>
      <c r="I39" s="9">
        <f t="shared" si="0"/>
        <v>1377.75</v>
      </c>
      <c r="J39" s="182"/>
      <c r="K39" s="66" t="s">
        <v>187</v>
      </c>
      <c r="L39" s="66">
        <v>5</v>
      </c>
      <c r="M39" s="5">
        <v>7</v>
      </c>
      <c r="N39" s="5">
        <v>23</v>
      </c>
      <c r="O39" s="5">
        <v>13.7</v>
      </c>
      <c r="P39" s="5">
        <v>9.8000000000000007</v>
      </c>
      <c r="Q39" s="5">
        <v>7.7</v>
      </c>
      <c r="R39" s="9">
        <f t="shared" si="2"/>
        <v>1377.75</v>
      </c>
      <c r="V39" s="5"/>
      <c r="W39" s="5"/>
      <c r="X39" s="57"/>
      <c r="Y39" s="5"/>
      <c r="Z39" s="5"/>
      <c r="AA39" s="5"/>
    </row>
    <row r="40" spans="2:27" ht="21" x14ac:dyDescent="0.25">
      <c r="B40" s="66" t="s">
        <v>187</v>
      </c>
      <c r="C40" s="66">
        <v>6</v>
      </c>
      <c r="D40" s="5">
        <v>7.7</v>
      </c>
      <c r="E40" s="5">
        <v>19.2</v>
      </c>
      <c r="F40" s="5">
        <v>13.8</v>
      </c>
      <c r="G40" s="5">
        <v>10.199999999999999</v>
      </c>
      <c r="H40" s="5">
        <v>8.6999999999999993</v>
      </c>
      <c r="I40" s="9">
        <f t="shared" si="0"/>
        <v>1376.25</v>
      </c>
      <c r="J40" s="182"/>
      <c r="K40" s="66" t="s">
        <v>187</v>
      </c>
      <c r="L40" s="66">
        <v>6</v>
      </c>
      <c r="M40" s="5">
        <v>7.7</v>
      </c>
      <c r="N40" s="5">
        <v>19.2</v>
      </c>
      <c r="O40" s="5">
        <v>13.8</v>
      </c>
      <c r="P40" s="5">
        <v>10.199999999999999</v>
      </c>
      <c r="Q40" s="5">
        <v>8.6999999999999993</v>
      </c>
      <c r="R40" s="9">
        <f t="shared" si="2"/>
        <v>1376.25</v>
      </c>
      <c r="V40" s="5"/>
      <c r="W40" s="9"/>
      <c r="X40" s="57"/>
      <c r="Y40" s="9"/>
      <c r="Z40" s="9"/>
      <c r="AA40" s="9"/>
    </row>
    <row r="41" spans="2:27" ht="21" x14ac:dyDescent="0.25">
      <c r="B41" s="66" t="s">
        <v>188</v>
      </c>
      <c r="C41" s="66">
        <v>1</v>
      </c>
      <c r="D41" s="67">
        <v>5.8</v>
      </c>
      <c r="E41" s="67">
        <v>12.8</v>
      </c>
      <c r="F41" s="67">
        <v>8.9</v>
      </c>
      <c r="G41" s="67">
        <v>7.3</v>
      </c>
      <c r="H41" s="67">
        <v>5.8</v>
      </c>
      <c r="I41" s="67">
        <f t="shared" si="0"/>
        <v>938.25</v>
      </c>
      <c r="J41" s="182"/>
      <c r="K41" s="66" t="s">
        <v>188</v>
      </c>
      <c r="L41" s="66">
        <v>1</v>
      </c>
      <c r="M41" s="67"/>
      <c r="N41" s="67"/>
      <c r="O41" s="67"/>
      <c r="P41" s="67"/>
      <c r="Q41" s="67"/>
      <c r="R41" s="67"/>
    </row>
    <row r="42" spans="2:27" ht="21" x14ac:dyDescent="0.25">
      <c r="B42" s="66" t="s">
        <v>188</v>
      </c>
      <c r="C42" s="66">
        <v>2</v>
      </c>
      <c r="D42" s="5">
        <v>5.4</v>
      </c>
      <c r="E42" s="5">
        <v>12</v>
      </c>
      <c r="F42" s="5">
        <v>11.3</v>
      </c>
      <c r="G42" s="5">
        <v>8</v>
      </c>
      <c r="H42" s="5">
        <v>5.9</v>
      </c>
      <c r="I42" s="9">
        <f t="shared" si="0"/>
        <v>1011.75</v>
      </c>
      <c r="J42" s="186"/>
      <c r="K42" s="66" t="s">
        <v>188</v>
      </c>
      <c r="L42" s="66">
        <v>2</v>
      </c>
      <c r="M42" s="5">
        <v>5.4</v>
      </c>
      <c r="N42" s="5">
        <v>12</v>
      </c>
      <c r="O42" s="5">
        <v>11.3</v>
      </c>
      <c r="P42" s="5">
        <v>8</v>
      </c>
      <c r="Q42" s="5">
        <v>5.9</v>
      </c>
      <c r="R42" s="9">
        <f t="shared" si="2"/>
        <v>1011.75</v>
      </c>
    </row>
    <row r="43" spans="2:27" ht="21" x14ac:dyDescent="0.25">
      <c r="B43" s="66" t="s">
        <v>188</v>
      </c>
      <c r="C43" s="66">
        <v>3</v>
      </c>
      <c r="D43" s="5">
        <v>9.1999999999999993</v>
      </c>
      <c r="E43" s="5">
        <v>16.8</v>
      </c>
      <c r="F43" s="5">
        <v>14.5</v>
      </c>
      <c r="G43" s="5">
        <v>11.1</v>
      </c>
      <c r="H43" s="5">
        <v>8.9</v>
      </c>
      <c r="I43" s="9">
        <f t="shared" si="0"/>
        <v>1413.75</v>
      </c>
      <c r="J43" s="182"/>
      <c r="K43" s="66" t="s">
        <v>188</v>
      </c>
      <c r="L43" s="66">
        <v>3</v>
      </c>
      <c r="M43" s="5">
        <v>9.1999999999999993</v>
      </c>
      <c r="N43" s="5">
        <v>16.8</v>
      </c>
      <c r="O43" s="5">
        <v>14.5</v>
      </c>
      <c r="P43" s="5">
        <v>11.1</v>
      </c>
      <c r="Q43" s="5">
        <v>8.9</v>
      </c>
      <c r="R43" s="9">
        <f t="shared" si="2"/>
        <v>1413.75</v>
      </c>
    </row>
    <row r="44" spans="2:27" ht="20.399999999999999" x14ac:dyDescent="0.25">
      <c r="B44" s="66" t="s">
        <v>188</v>
      </c>
      <c r="C44" s="66">
        <v>4</v>
      </c>
      <c r="D44" s="5">
        <v>7.8</v>
      </c>
      <c r="E44" s="5">
        <v>18.600000000000001</v>
      </c>
      <c r="F44" s="5">
        <v>16.600000000000001</v>
      </c>
      <c r="G44" s="5">
        <v>11.3</v>
      </c>
      <c r="H44" s="5">
        <v>7.2</v>
      </c>
      <c r="I44" s="9">
        <f t="shared" si="0"/>
        <v>1435.5</v>
      </c>
      <c r="J44" s="185"/>
      <c r="K44" s="66" t="s">
        <v>188</v>
      </c>
      <c r="L44" s="66">
        <v>4</v>
      </c>
      <c r="M44" s="5">
        <v>7.8</v>
      </c>
      <c r="N44" s="5">
        <v>18.600000000000001</v>
      </c>
      <c r="O44" s="5">
        <v>16.600000000000001</v>
      </c>
      <c r="P44" s="5">
        <v>11.3</v>
      </c>
      <c r="Q44" s="5">
        <v>7.2</v>
      </c>
      <c r="R44" s="9">
        <f t="shared" si="2"/>
        <v>1435.5</v>
      </c>
    </row>
    <row r="45" spans="2:27" ht="20.399999999999999" x14ac:dyDescent="0.25">
      <c r="B45" s="66" t="s">
        <v>188</v>
      </c>
      <c r="C45" s="66">
        <v>5</v>
      </c>
      <c r="D45" s="5">
        <v>7</v>
      </c>
      <c r="E45" s="5">
        <v>17.899999999999999</v>
      </c>
      <c r="F45" s="5">
        <v>13.1</v>
      </c>
      <c r="G45" s="5">
        <v>10.7</v>
      </c>
      <c r="H45" s="5">
        <v>7.2</v>
      </c>
      <c r="I45" s="9">
        <f t="shared" si="0"/>
        <v>1313.25</v>
      </c>
      <c r="J45" s="185"/>
      <c r="K45" s="66" t="s">
        <v>188</v>
      </c>
      <c r="L45" s="66">
        <v>5</v>
      </c>
      <c r="M45" s="5">
        <v>7</v>
      </c>
      <c r="N45" s="5">
        <v>17.899999999999999</v>
      </c>
      <c r="O45" s="5">
        <v>13.1</v>
      </c>
      <c r="P45" s="5">
        <v>10.7</v>
      </c>
      <c r="Q45" s="5">
        <v>7.2</v>
      </c>
      <c r="R45" s="9">
        <f t="shared" si="2"/>
        <v>1313.25</v>
      </c>
    </row>
    <row r="46" spans="2:27" ht="21" x14ac:dyDescent="0.25">
      <c r="B46" s="66" t="s">
        <v>188</v>
      </c>
      <c r="C46" s="66">
        <v>6</v>
      </c>
      <c r="D46" s="5">
        <v>6.5</v>
      </c>
      <c r="E46" s="5">
        <v>24</v>
      </c>
      <c r="F46" s="5">
        <v>11.2</v>
      </c>
      <c r="G46" s="5">
        <v>8.8000000000000007</v>
      </c>
      <c r="H46" s="5">
        <v>4.9000000000000004</v>
      </c>
      <c r="I46" s="9">
        <f>(D46+E46)*15/2+(E46+F46)*15/2+(F46+G46)*30/2+(G46+H46)*60/2</f>
        <v>1203.75</v>
      </c>
      <c r="J46" s="182"/>
      <c r="K46" s="66" t="s">
        <v>188</v>
      </c>
      <c r="L46" s="66">
        <v>6</v>
      </c>
      <c r="M46" s="5">
        <v>6.5</v>
      </c>
      <c r="N46" s="5">
        <v>24</v>
      </c>
      <c r="O46" s="5">
        <v>11.2</v>
      </c>
      <c r="P46" s="5">
        <v>8.8000000000000007</v>
      </c>
      <c r="Q46" s="5">
        <v>4.9000000000000004</v>
      </c>
      <c r="R46" s="9">
        <f>(M46+N46)*15/2+(N46+O46)*15/2+(O46+P46)*30/2+(P46+Q46)*60/2</f>
        <v>1203.75</v>
      </c>
    </row>
    <row r="47" spans="2:27" ht="21" x14ac:dyDescent="0.25">
      <c r="B47" s="5"/>
      <c r="C47" s="5"/>
      <c r="D47" s="5"/>
      <c r="E47" s="5"/>
      <c r="F47" s="5"/>
      <c r="G47" s="5"/>
      <c r="H47" s="5"/>
      <c r="I47" s="5"/>
      <c r="J47" s="182"/>
      <c r="K47" s="5"/>
      <c r="L47" s="5"/>
      <c r="M47" s="5"/>
      <c r="N47" s="5"/>
      <c r="O47" s="5"/>
      <c r="P47" s="5"/>
      <c r="Q47" s="5"/>
      <c r="R47" s="5"/>
    </row>
    <row r="48" spans="2:27" ht="21" x14ac:dyDescent="0.25">
      <c r="B48" s="5"/>
      <c r="C48" s="5"/>
      <c r="D48" s="5"/>
      <c r="E48" s="5"/>
      <c r="F48" s="5"/>
      <c r="G48" s="5"/>
      <c r="H48" s="5"/>
      <c r="I48" s="5"/>
      <c r="J48" s="186"/>
      <c r="K48" s="5"/>
      <c r="L48" s="5"/>
      <c r="M48" s="5"/>
      <c r="N48" s="5"/>
      <c r="O48" s="5"/>
      <c r="P48" s="5"/>
      <c r="Q48" s="5"/>
      <c r="R48" s="5"/>
    </row>
    <row r="49" spans="2:18" ht="21" x14ac:dyDescent="0.25">
      <c r="B49" s="5"/>
      <c r="C49" s="5"/>
      <c r="D49" s="5"/>
      <c r="E49" s="5"/>
      <c r="F49" s="5"/>
      <c r="G49" s="5"/>
      <c r="H49" s="5"/>
      <c r="I49" s="5"/>
      <c r="J49" s="182"/>
      <c r="K49" s="5"/>
      <c r="L49" s="5"/>
      <c r="M49" s="5"/>
      <c r="N49" s="5"/>
      <c r="O49" s="5"/>
      <c r="P49" s="5"/>
      <c r="Q49" s="5"/>
      <c r="R49" s="5"/>
    </row>
    <row r="50" spans="2:18" ht="21" x14ac:dyDescent="0.25">
      <c r="B50" s="5"/>
      <c r="C50" s="5"/>
      <c r="D50" s="5"/>
      <c r="E50" s="5"/>
      <c r="F50" s="5"/>
      <c r="G50" s="5"/>
      <c r="H50" s="5"/>
      <c r="I50" s="5"/>
      <c r="J50" s="186"/>
      <c r="K50" s="5"/>
      <c r="L50" s="5"/>
      <c r="M50" s="5"/>
      <c r="N50" s="5"/>
      <c r="O50" s="5"/>
      <c r="P50" s="5"/>
      <c r="Q50" s="5"/>
      <c r="R50" s="5"/>
    </row>
    <row r="51" spans="2:18" ht="21" x14ac:dyDescent="0.4">
      <c r="J51" s="187"/>
    </row>
    <row r="52" spans="2:18" ht="21" x14ac:dyDescent="0.25">
      <c r="J52" s="182"/>
    </row>
    <row r="53" spans="2:18" ht="21" x14ac:dyDescent="0.25">
      <c r="J53" s="182"/>
    </row>
    <row r="54" spans="2:18" ht="21" x14ac:dyDescent="0.25">
      <c r="J54" s="182"/>
    </row>
    <row r="55" spans="2:18" ht="20.399999999999999" x14ac:dyDescent="0.25">
      <c r="J55" s="185"/>
    </row>
    <row r="56" spans="2:18" ht="20.399999999999999" x14ac:dyDescent="0.25">
      <c r="J56" s="185"/>
    </row>
    <row r="57" spans="2:18" ht="21" x14ac:dyDescent="0.25">
      <c r="J57" s="182"/>
    </row>
    <row r="58" spans="2:18" ht="21" x14ac:dyDescent="0.25">
      <c r="J58" s="182"/>
    </row>
    <row r="59" spans="2:18" ht="21" x14ac:dyDescent="0.25">
      <c r="J59" s="182"/>
    </row>
    <row r="60" spans="2:18" ht="21" x14ac:dyDescent="0.25">
      <c r="J60" s="182"/>
    </row>
    <row r="61" spans="2:18" ht="21" x14ac:dyDescent="0.25">
      <c r="J61" s="182"/>
    </row>
    <row r="62" spans="2:18" ht="21" x14ac:dyDescent="0.25">
      <c r="J62" s="182"/>
    </row>
    <row r="63" spans="2:18" ht="21" x14ac:dyDescent="0.25">
      <c r="J63" s="186"/>
    </row>
    <row r="64" spans="2:18" ht="21" x14ac:dyDescent="0.25">
      <c r="J64" s="182"/>
    </row>
    <row r="65" spans="10:10" ht="21" x14ac:dyDescent="0.25">
      <c r="J65" s="186"/>
    </row>
    <row r="66" spans="10:10" ht="21" x14ac:dyDescent="0.25">
      <c r="J66" s="182"/>
    </row>
    <row r="67" spans="10:10" ht="21" x14ac:dyDescent="0.25">
      <c r="J67" s="182"/>
    </row>
    <row r="68" spans="10:10" ht="21" x14ac:dyDescent="0.25">
      <c r="J68" s="182"/>
    </row>
    <row r="69" spans="10:10" ht="20.399999999999999" x14ac:dyDescent="0.25">
      <c r="J69" s="185"/>
    </row>
    <row r="70" spans="10:10" ht="20.399999999999999" x14ac:dyDescent="0.25">
      <c r="J70" s="185"/>
    </row>
    <row r="71" spans="10:10" ht="21" x14ac:dyDescent="0.25">
      <c r="J71" s="182"/>
    </row>
    <row r="72" spans="10:10" ht="21" x14ac:dyDescent="0.25">
      <c r="J72" s="182"/>
    </row>
    <row r="73" spans="10:10" ht="21" x14ac:dyDescent="0.25">
      <c r="J73" s="182"/>
    </row>
    <row r="74" spans="10:10" ht="21" x14ac:dyDescent="0.25">
      <c r="J74" s="182"/>
    </row>
    <row r="75" spans="10:10" ht="21" x14ac:dyDescent="0.25">
      <c r="J75" s="182"/>
    </row>
    <row r="76" spans="10:10" ht="21" x14ac:dyDescent="0.25">
      <c r="J76" s="182"/>
    </row>
    <row r="77" spans="10:10" ht="21" x14ac:dyDescent="0.25">
      <c r="J77" s="182"/>
    </row>
    <row r="78" spans="10:10" ht="21" x14ac:dyDescent="0.25">
      <c r="J78" s="182"/>
    </row>
    <row r="79" spans="10:10" ht="21" x14ac:dyDescent="0.25">
      <c r="J79" s="186"/>
    </row>
    <row r="80" spans="10:10" ht="21" x14ac:dyDescent="0.25">
      <c r="J80" s="182"/>
    </row>
    <row r="81" spans="10:10" ht="21" x14ac:dyDescent="0.25">
      <c r="J81" s="186"/>
    </row>
    <row r="82" spans="10:10" ht="21" x14ac:dyDescent="0.25">
      <c r="J82" s="182"/>
    </row>
    <row r="83" spans="10:10" ht="20.399999999999999" x14ac:dyDescent="0.25">
      <c r="J83" s="185"/>
    </row>
    <row r="84" spans="10:10" ht="20.399999999999999" x14ac:dyDescent="0.25">
      <c r="J84" s="185"/>
    </row>
    <row r="85" spans="10:10" ht="21" x14ac:dyDescent="0.25">
      <c r="J85" s="182"/>
    </row>
    <row r="86" spans="10:10" ht="21" x14ac:dyDescent="0.25">
      <c r="J86" s="182"/>
    </row>
    <row r="87" spans="10:10" ht="21" x14ac:dyDescent="0.25">
      <c r="J87" s="182"/>
    </row>
    <row r="88" spans="10:10" ht="21" x14ac:dyDescent="0.25">
      <c r="J88" s="182"/>
    </row>
    <row r="89" spans="10:10" ht="21" x14ac:dyDescent="0.25">
      <c r="J89" s="182"/>
    </row>
    <row r="90" spans="10:10" ht="21" x14ac:dyDescent="0.25">
      <c r="J90" s="182"/>
    </row>
    <row r="91" spans="10:10" ht="21" x14ac:dyDescent="0.25">
      <c r="J91" s="182"/>
    </row>
    <row r="92" spans="10:10" ht="21" x14ac:dyDescent="0.25">
      <c r="J92" s="182"/>
    </row>
    <row r="93" spans="10:10" ht="21" x14ac:dyDescent="0.25">
      <c r="J93" s="182"/>
    </row>
    <row r="94" spans="10:10" ht="21" x14ac:dyDescent="0.25">
      <c r="J94" s="182"/>
    </row>
    <row r="95" spans="10:10" ht="21" x14ac:dyDescent="0.25">
      <c r="J95" s="182"/>
    </row>
    <row r="96" spans="10:10" ht="21" x14ac:dyDescent="0.25">
      <c r="J96" s="182"/>
    </row>
    <row r="97" spans="10:10" ht="20.399999999999999" x14ac:dyDescent="0.25">
      <c r="J97" s="185"/>
    </row>
    <row r="98" spans="10:10" ht="20.399999999999999" x14ac:dyDescent="0.25">
      <c r="J98" s="185"/>
    </row>
    <row r="99" spans="10:10" ht="21" x14ac:dyDescent="0.25">
      <c r="J99" s="182"/>
    </row>
    <row r="100" spans="10:10" ht="21" x14ac:dyDescent="0.25">
      <c r="J100" s="182"/>
    </row>
    <row r="101" spans="10:10" ht="21" x14ac:dyDescent="0.25">
      <c r="J101" s="182"/>
    </row>
    <row r="102" spans="10:10" ht="21" x14ac:dyDescent="0.25">
      <c r="J102" s="182"/>
    </row>
    <row r="103" spans="10:10" ht="21" x14ac:dyDescent="0.25">
      <c r="J103" s="182"/>
    </row>
    <row r="104" spans="10:10" ht="21" x14ac:dyDescent="0.25">
      <c r="J104" s="182"/>
    </row>
    <row r="105" spans="10:10" ht="21" x14ac:dyDescent="0.25">
      <c r="J105" s="182"/>
    </row>
    <row r="106" spans="10:10" ht="21" x14ac:dyDescent="0.25">
      <c r="J106" s="182"/>
    </row>
    <row r="107" spans="10:10" ht="21" x14ac:dyDescent="0.25">
      <c r="J107" s="182"/>
    </row>
    <row r="108" spans="10:10" ht="21" x14ac:dyDescent="0.25">
      <c r="J108" s="182"/>
    </row>
    <row r="109" spans="10:10" ht="21" x14ac:dyDescent="0.25">
      <c r="J109" s="182"/>
    </row>
    <row r="110" spans="10:10" ht="21" x14ac:dyDescent="0.25">
      <c r="J110" s="182"/>
    </row>
    <row r="111" spans="10:10" ht="21" x14ac:dyDescent="0.25">
      <c r="J111" s="182"/>
    </row>
    <row r="112" spans="10:10" ht="21" x14ac:dyDescent="0.25">
      <c r="J112" s="182"/>
    </row>
    <row r="113" spans="10:10" ht="21" x14ac:dyDescent="0.25">
      <c r="J113" s="182"/>
    </row>
    <row r="114" spans="10:10" ht="21" x14ac:dyDescent="0.25">
      <c r="J114" s="182"/>
    </row>
    <row r="115" spans="10:10" ht="21" x14ac:dyDescent="0.25">
      <c r="J115" s="182"/>
    </row>
    <row r="116" spans="10:10" ht="21" x14ac:dyDescent="0.25">
      <c r="J116" s="182"/>
    </row>
    <row r="117" spans="10:10" ht="21" x14ac:dyDescent="0.25">
      <c r="J117" s="182"/>
    </row>
    <row r="118" spans="10:10" ht="21" x14ac:dyDescent="0.25">
      <c r="J118" s="182"/>
    </row>
    <row r="119" spans="10:10" ht="21" x14ac:dyDescent="0.25">
      <c r="J119" s="182"/>
    </row>
    <row r="120" spans="10:10" x14ac:dyDescent="0.25">
      <c r="J120" s="188"/>
    </row>
    <row r="121" spans="10:10" x14ac:dyDescent="0.25">
      <c r="J121" s="188"/>
    </row>
    <row r="122" spans="10:10" x14ac:dyDescent="0.25">
      <c r="J122" s="188"/>
    </row>
    <row r="123" spans="10:10" x14ac:dyDescent="0.25">
      <c r="J123" s="188"/>
    </row>
    <row r="124" spans="10:10" x14ac:dyDescent="0.25">
      <c r="J124" s="188"/>
    </row>
    <row r="125" spans="10:10" x14ac:dyDescent="0.25">
      <c r="J125" s="188"/>
    </row>
    <row r="126" spans="10:10" x14ac:dyDescent="0.25">
      <c r="J126" s="188"/>
    </row>
    <row r="127" spans="10:10" x14ac:dyDescent="0.25">
      <c r="J127" s="188"/>
    </row>
    <row r="128" spans="10:10" x14ac:dyDescent="0.25">
      <c r="J128" s="188"/>
    </row>
    <row r="129" spans="10:10" x14ac:dyDescent="0.25">
      <c r="J129" s="188"/>
    </row>
    <row r="130" spans="10:10" x14ac:dyDescent="0.25">
      <c r="J130" s="188"/>
    </row>
    <row r="131" spans="10:10" x14ac:dyDescent="0.25">
      <c r="J131" s="188"/>
    </row>
    <row r="132" spans="10:10" x14ac:dyDescent="0.25">
      <c r="J132" s="188"/>
    </row>
    <row r="133" spans="10:10" x14ac:dyDescent="0.25">
      <c r="J133" s="188"/>
    </row>
    <row r="134" spans="10:10" x14ac:dyDescent="0.25">
      <c r="J134" s="188"/>
    </row>
    <row r="135" spans="10:10" x14ac:dyDescent="0.25">
      <c r="J135" s="188"/>
    </row>
    <row r="136" spans="10:10" x14ac:dyDescent="0.25">
      <c r="J136" s="188"/>
    </row>
  </sheetData>
  <mergeCells count="3">
    <mergeCell ref="D2:H3"/>
    <mergeCell ref="M2:Q3"/>
    <mergeCell ref="J10:J15"/>
  </mergeCells>
  <phoneticPr fontId="1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8222C-7A1B-4C24-98D7-8F6F33A259FB}">
  <dimension ref="A1:T135"/>
  <sheetViews>
    <sheetView workbookViewId="0">
      <selection activeCell="I17" sqref="I17"/>
    </sheetView>
  </sheetViews>
  <sheetFormatPr defaultRowHeight="14.4" x14ac:dyDescent="0.25"/>
  <cols>
    <col min="1" max="1" width="16.109375" customWidth="1"/>
    <col min="2" max="2" width="8.88671875" style="66"/>
    <col min="8" max="8" width="13.5546875" customWidth="1"/>
    <col min="9" max="9" width="14.44140625" style="189" customWidth="1"/>
    <col min="10" max="10" width="16.44140625" customWidth="1"/>
    <col min="11" max="11" width="8.88671875" style="66"/>
    <col min="17" max="17" width="14.88671875" customWidth="1"/>
  </cols>
  <sheetData>
    <row r="1" spans="1:17" s="193" customFormat="1" ht="26.25" customHeight="1" x14ac:dyDescent="0.25">
      <c r="A1" s="190" t="s">
        <v>189</v>
      </c>
      <c r="B1" s="191"/>
      <c r="C1" s="192"/>
      <c r="D1" s="192"/>
      <c r="H1" s="194" t="s">
        <v>190</v>
      </c>
      <c r="I1" s="180"/>
      <c r="J1" s="190"/>
      <c r="K1" s="191"/>
      <c r="L1" s="192"/>
      <c r="M1" s="192"/>
      <c r="Q1" s="194"/>
    </row>
    <row r="2" spans="1:17" x14ac:dyDescent="0.25">
      <c r="A2" s="66"/>
      <c r="C2" s="68" t="s">
        <v>109</v>
      </c>
      <c r="D2" s="68"/>
      <c r="E2" s="68"/>
      <c r="F2" s="68"/>
      <c r="G2" s="68"/>
      <c r="H2" s="195" t="s">
        <v>110</v>
      </c>
      <c r="I2" s="181"/>
      <c r="J2" s="66"/>
      <c r="L2" s="68" t="s">
        <v>109</v>
      </c>
      <c r="M2" s="68"/>
      <c r="N2" s="68"/>
      <c r="O2" s="68"/>
      <c r="P2" s="68"/>
      <c r="Q2" s="195" t="s">
        <v>110</v>
      </c>
    </row>
    <row r="3" spans="1:17" ht="21" x14ac:dyDescent="0.25">
      <c r="A3" s="66"/>
      <c r="B3" s="69"/>
      <c r="C3" s="68"/>
      <c r="D3" s="68"/>
      <c r="E3" s="68"/>
      <c r="F3" s="68"/>
      <c r="G3" s="68"/>
      <c r="H3" s="195"/>
      <c r="I3" s="182"/>
      <c r="J3" s="66"/>
      <c r="K3" s="69"/>
      <c r="L3" s="68"/>
      <c r="M3" s="68"/>
      <c r="N3" s="68"/>
      <c r="O3" s="68"/>
      <c r="P3" s="68"/>
      <c r="Q3" s="195"/>
    </row>
    <row r="4" spans="1:17" ht="27" x14ac:dyDescent="0.25">
      <c r="A4" s="51" t="s">
        <v>92</v>
      </c>
      <c r="B4" s="51" t="s">
        <v>93</v>
      </c>
      <c r="C4" s="71" t="s">
        <v>111</v>
      </c>
      <c r="D4" s="71" t="s">
        <v>112</v>
      </c>
      <c r="E4" s="71" t="s">
        <v>113</v>
      </c>
      <c r="F4" s="71" t="s">
        <v>114</v>
      </c>
      <c r="G4" s="71" t="s">
        <v>115</v>
      </c>
      <c r="H4" s="195"/>
      <c r="I4" s="182"/>
      <c r="J4" s="51" t="s">
        <v>92</v>
      </c>
      <c r="K4" s="51" t="s">
        <v>93</v>
      </c>
      <c r="L4" s="71" t="s">
        <v>111</v>
      </c>
      <c r="M4" s="71" t="s">
        <v>112</v>
      </c>
      <c r="N4" s="71" t="s">
        <v>113</v>
      </c>
      <c r="O4" s="71" t="s">
        <v>114</v>
      </c>
      <c r="P4" s="71" t="s">
        <v>115</v>
      </c>
      <c r="Q4" s="195"/>
    </row>
    <row r="5" spans="1:17" ht="21" x14ac:dyDescent="0.25">
      <c r="A5" s="66" t="s">
        <v>0</v>
      </c>
      <c r="B5" s="66">
        <v>1</v>
      </c>
      <c r="C5">
        <v>9.4</v>
      </c>
      <c r="D5">
        <v>5.5</v>
      </c>
      <c r="E5">
        <v>4.5999999999999996</v>
      </c>
      <c r="F5">
        <v>4.5999999999999996</v>
      </c>
      <c r="G5">
        <v>3.1</v>
      </c>
      <c r="H5">
        <f t="shared" ref="H5:H45" si="0">(C5+D5)*15/2+(D5+E5)*15/2+(E5+F5)*30/2+(F5+G5)*60/2</f>
        <v>556.5</v>
      </c>
      <c r="I5" s="182"/>
      <c r="J5" s="66" t="s">
        <v>0</v>
      </c>
      <c r="K5" s="66">
        <v>1</v>
      </c>
      <c r="L5">
        <v>9.4</v>
      </c>
      <c r="M5">
        <v>5.5</v>
      </c>
      <c r="N5">
        <v>4.5999999999999996</v>
      </c>
      <c r="O5">
        <v>4.5999999999999996</v>
      </c>
      <c r="P5">
        <v>3.1</v>
      </c>
      <c r="Q5">
        <f t="shared" ref="Q5:Q14" si="1">(L5+M5)*15/2+(M5+N5)*15/2+(N5+O5)*30/2+(O5+P5)*60/2</f>
        <v>556.5</v>
      </c>
    </row>
    <row r="6" spans="1:17" ht="21" x14ac:dyDescent="0.25">
      <c r="A6" s="66" t="s">
        <v>0</v>
      </c>
      <c r="B6" s="66">
        <v>2</v>
      </c>
      <c r="C6">
        <v>12</v>
      </c>
      <c r="D6">
        <v>7.3</v>
      </c>
      <c r="E6">
        <v>5</v>
      </c>
      <c r="F6">
        <v>3.3</v>
      </c>
      <c r="G6">
        <v>3.1</v>
      </c>
      <c r="H6">
        <f t="shared" si="0"/>
        <v>553.5</v>
      </c>
      <c r="I6" s="182"/>
      <c r="J6" s="66" t="s">
        <v>0</v>
      </c>
      <c r="K6" s="66">
        <v>2</v>
      </c>
      <c r="L6">
        <v>12</v>
      </c>
      <c r="M6">
        <v>7.3</v>
      </c>
      <c r="N6">
        <v>5</v>
      </c>
      <c r="O6">
        <v>3.3</v>
      </c>
      <c r="P6">
        <v>3.1</v>
      </c>
      <c r="Q6">
        <f t="shared" si="1"/>
        <v>553.5</v>
      </c>
    </row>
    <row r="7" spans="1:17" ht="21" x14ac:dyDescent="0.25">
      <c r="A7" s="66" t="s">
        <v>0</v>
      </c>
      <c r="B7" s="66">
        <v>3</v>
      </c>
      <c r="C7">
        <v>11.2</v>
      </c>
      <c r="D7">
        <v>6.8</v>
      </c>
      <c r="E7">
        <v>4.7</v>
      </c>
      <c r="F7">
        <v>2.4</v>
      </c>
      <c r="G7">
        <v>3.2</v>
      </c>
      <c r="H7">
        <f t="shared" si="0"/>
        <v>495.75</v>
      </c>
      <c r="I7" s="182"/>
      <c r="J7" s="66" t="s">
        <v>0</v>
      </c>
      <c r="K7" s="66">
        <v>3</v>
      </c>
      <c r="L7">
        <v>11.2</v>
      </c>
      <c r="M7">
        <v>6.8</v>
      </c>
      <c r="N7">
        <v>4.7</v>
      </c>
      <c r="O7">
        <v>2.4</v>
      </c>
      <c r="P7">
        <v>3.2</v>
      </c>
      <c r="Q7">
        <f t="shared" si="1"/>
        <v>495.75</v>
      </c>
    </row>
    <row r="8" spans="1:17" x14ac:dyDescent="0.25">
      <c r="A8" s="66" t="s">
        <v>0</v>
      </c>
      <c r="B8" s="66">
        <v>4</v>
      </c>
      <c r="C8">
        <v>8.1999999999999993</v>
      </c>
      <c r="D8">
        <v>6.1</v>
      </c>
      <c r="E8">
        <v>4</v>
      </c>
      <c r="F8">
        <v>2.8</v>
      </c>
      <c r="G8">
        <v>3.4</v>
      </c>
      <c r="H8">
        <f t="shared" si="0"/>
        <v>471</v>
      </c>
      <c r="I8" s="137"/>
      <c r="J8" s="66" t="s">
        <v>0</v>
      </c>
      <c r="K8" s="66">
        <v>4</v>
      </c>
      <c r="L8">
        <v>8.1999999999999993</v>
      </c>
      <c r="M8">
        <v>6.1</v>
      </c>
      <c r="N8">
        <v>4</v>
      </c>
      <c r="O8">
        <v>2.8</v>
      </c>
      <c r="P8">
        <v>3.4</v>
      </c>
      <c r="Q8">
        <f t="shared" si="1"/>
        <v>471</v>
      </c>
    </row>
    <row r="9" spans="1:17" x14ac:dyDescent="0.25">
      <c r="A9" s="66" t="s">
        <v>0</v>
      </c>
      <c r="B9" s="66">
        <v>5</v>
      </c>
      <c r="C9">
        <v>9.1999999999999993</v>
      </c>
      <c r="D9">
        <v>4.5999999999999996</v>
      </c>
      <c r="E9">
        <v>4.0999999999999996</v>
      </c>
      <c r="F9">
        <v>4</v>
      </c>
      <c r="G9">
        <v>4.9000000000000004</v>
      </c>
      <c r="H9">
        <f t="shared" si="0"/>
        <v>557.25</v>
      </c>
      <c r="I9" s="89" t="s">
        <v>185</v>
      </c>
      <c r="J9" s="66" t="s">
        <v>0</v>
      </c>
      <c r="K9" s="66">
        <v>5</v>
      </c>
      <c r="L9">
        <v>9.1999999999999993</v>
      </c>
      <c r="M9">
        <v>4.5999999999999996</v>
      </c>
      <c r="N9">
        <v>4.0999999999999996</v>
      </c>
      <c r="O9">
        <v>4</v>
      </c>
      <c r="P9">
        <v>4.9000000000000004</v>
      </c>
      <c r="Q9">
        <f t="shared" si="1"/>
        <v>557.25</v>
      </c>
    </row>
    <row r="10" spans="1:17" x14ac:dyDescent="0.25">
      <c r="A10" s="66" t="s">
        <v>0</v>
      </c>
      <c r="B10" s="66">
        <v>6</v>
      </c>
      <c r="C10">
        <v>7.4</v>
      </c>
      <c r="D10">
        <v>5.0599999999999996</v>
      </c>
      <c r="E10">
        <v>3.9</v>
      </c>
      <c r="F10">
        <v>2.4</v>
      </c>
      <c r="G10">
        <v>4.5999999999999996</v>
      </c>
      <c r="H10">
        <f t="shared" si="0"/>
        <v>465.15</v>
      </c>
      <c r="I10" s="89"/>
      <c r="J10" s="66" t="s">
        <v>0</v>
      </c>
      <c r="K10" s="66">
        <v>6</v>
      </c>
      <c r="L10">
        <v>7.4</v>
      </c>
      <c r="M10">
        <v>5.0599999999999996</v>
      </c>
      <c r="N10">
        <v>3.9</v>
      </c>
      <c r="O10">
        <v>2.4</v>
      </c>
      <c r="P10">
        <v>4.5999999999999996</v>
      </c>
      <c r="Q10">
        <f t="shared" si="1"/>
        <v>465.15</v>
      </c>
    </row>
    <row r="11" spans="1:17" x14ac:dyDescent="0.25">
      <c r="A11" s="66" t="s">
        <v>34</v>
      </c>
      <c r="B11" s="66">
        <v>1</v>
      </c>
      <c r="C11">
        <v>11.3</v>
      </c>
      <c r="D11">
        <v>12.7</v>
      </c>
      <c r="E11">
        <v>7.3</v>
      </c>
      <c r="F11">
        <v>7.5</v>
      </c>
      <c r="G11">
        <v>9</v>
      </c>
      <c r="H11">
        <f t="shared" si="0"/>
        <v>1047</v>
      </c>
      <c r="I11" s="89"/>
      <c r="J11" s="66" t="s">
        <v>34</v>
      </c>
      <c r="K11" s="66">
        <v>1</v>
      </c>
      <c r="L11">
        <v>11.3</v>
      </c>
      <c r="M11">
        <v>12.7</v>
      </c>
      <c r="N11">
        <v>7.3</v>
      </c>
      <c r="O11">
        <v>7.5</v>
      </c>
      <c r="P11">
        <v>9</v>
      </c>
      <c r="Q11">
        <f t="shared" si="1"/>
        <v>1047</v>
      </c>
    </row>
    <row r="12" spans="1:17" x14ac:dyDescent="0.25">
      <c r="A12" s="66" t="s">
        <v>34</v>
      </c>
      <c r="B12" s="66">
        <v>2</v>
      </c>
      <c r="C12">
        <v>14</v>
      </c>
      <c r="D12">
        <v>12.5</v>
      </c>
      <c r="E12">
        <v>10.9</v>
      </c>
      <c r="F12">
        <v>10.9</v>
      </c>
      <c r="G12">
        <v>11.4</v>
      </c>
      <c r="H12">
        <f t="shared" si="0"/>
        <v>1370.25</v>
      </c>
      <c r="I12" s="89"/>
      <c r="J12" s="66" t="s">
        <v>34</v>
      </c>
      <c r="K12" s="66">
        <v>2</v>
      </c>
      <c r="L12">
        <v>14</v>
      </c>
      <c r="M12">
        <v>12.5</v>
      </c>
      <c r="N12">
        <v>10.9</v>
      </c>
      <c r="O12">
        <v>10.9</v>
      </c>
      <c r="P12">
        <v>11.4</v>
      </c>
      <c r="Q12">
        <f t="shared" si="1"/>
        <v>1370.25</v>
      </c>
    </row>
    <row r="13" spans="1:17" x14ac:dyDescent="0.25">
      <c r="A13" s="66" t="s">
        <v>34</v>
      </c>
      <c r="B13" s="66">
        <v>3</v>
      </c>
      <c r="C13">
        <v>14.7</v>
      </c>
      <c r="D13">
        <v>11.8</v>
      </c>
      <c r="E13">
        <v>8.5</v>
      </c>
      <c r="F13">
        <v>8.9</v>
      </c>
      <c r="G13">
        <v>11</v>
      </c>
      <c r="H13">
        <f t="shared" si="0"/>
        <v>1209</v>
      </c>
      <c r="I13" s="89"/>
      <c r="J13" s="66" t="s">
        <v>34</v>
      </c>
      <c r="K13" s="66">
        <v>3</v>
      </c>
      <c r="L13">
        <v>14.7</v>
      </c>
      <c r="M13">
        <v>11.8</v>
      </c>
      <c r="N13">
        <v>8.5</v>
      </c>
      <c r="O13">
        <v>8.9</v>
      </c>
      <c r="P13">
        <v>11</v>
      </c>
      <c r="Q13">
        <f t="shared" si="1"/>
        <v>1209</v>
      </c>
    </row>
    <row r="14" spans="1:17" x14ac:dyDescent="0.25">
      <c r="A14" s="66" t="s">
        <v>34</v>
      </c>
      <c r="B14" s="66">
        <v>4</v>
      </c>
      <c r="C14">
        <v>16.600000000000001</v>
      </c>
      <c r="D14">
        <v>12.8</v>
      </c>
      <c r="E14">
        <v>10.9</v>
      </c>
      <c r="F14">
        <v>10</v>
      </c>
      <c r="G14">
        <v>12</v>
      </c>
      <c r="H14">
        <f t="shared" si="0"/>
        <v>1371.75</v>
      </c>
      <c r="I14" s="89"/>
      <c r="J14" s="66" t="s">
        <v>34</v>
      </c>
      <c r="K14" s="66">
        <v>4</v>
      </c>
      <c r="L14">
        <v>16.600000000000001</v>
      </c>
      <c r="M14">
        <v>12.8</v>
      </c>
      <c r="N14">
        <v>10.9</v>
      </c>
      <c r="O14">
        <v>10</v>
      </c>
      <c r="P14">
        <v>12</v>
      </c>
      <c r="Q14">
        <f t="shared" si="1"/>
        <v>1371.75</v>
      </c>
    </row>
    <row r="15" spans="1:17" ht="20.399999999999999" x14ac:dyDescent="0.25">
      <c r="A15" s="66" t="s">
        <v>34</v>
      </c>
      <c r="B15" s="66">
        <v>5</v>
      </c>
      <c r="C15" s="67">
        <v>14.2</v>
      </c>
      <c r="D15" s="67">
        <v>7.5</v>
      </c>
      <c r="E15" s="67">
        <v>5</v>
      </c>
      <c r="F15" s="67">
        <v>5.4</v>
      </c>
      <c r="G15" s="67">
        <v>7.4</v>
      </c>
      <c r="H15" s="67">
        <f t="shared" si="0"/>
        <v>796.5</v>
      </c>
      <c r="I15" s="185"/>
      <c r="J15" s="66" t="s">
        <v>34</v>
      </c>
      <c r="K15" s="66">
        <v>5</v>
      </c>
      <c r="L15" s="67"/>
      <c r="M15" s="67"/>
      <c r="N15" s="67"/>
      <c r="O15" s="67"/>
      <c r="P15" s="67"/>
      <c r="Q15" s="67"/>
    </row>
    <row r="16" spans="1:17" ht="20.399999999999999" x14ac:dyDescent="0.25">
      <c r="A16" s="66" t="s">
        <v>34</v>
      </c>
      <c r="B16" s="66">
        <v>6</v>
      </c>
      <c r="C16">
        <v>13.2</v>
      </c>
      <c r="D16">
        <v>8.5</v>
      </c>
      <c r="E16">
        <v>6.8</v>
      </c>
      <c r="F16">
        <v>8.5</v>
      </c>
      <c r="G16">
        <v>8.3000000000000007</v>
      </c>
      <c r="H16">
        <f t="shared" si="0"/>
        <v>1011</v>
      </c>
      <c r="I16" s="185"/>
      <c r="J16" s="66" t="s">
        <v>34</v>
      </c>
      <c r="K16" s="66">
        <v>6</v>
      </c>
      <c r="L16">
        <v>13.2</v>
      </c>
      <c r="M16">
        <v>8.5</v>
      </c>
      <c r="N16">
        <v>6.8</v>
      </c>
      <c r="O16">
        <v>8.5</v>
      </c>
      <c r="P16">
        <v>8.3000000000000007</v>
      </c>
      <c r="Q16">
        <f>(L16+M16)*15/2+(M16+N16)*15/2+(N16+O16)*30/2+(O16+P16)*60/2</f>
        <v>1011</v>
      </c>
    </row>
    <row r="17" spans="1:20" ht="21" x14ac:dyDescent="0.25">
      <c r="A17" s="66" t="s">
        <v>138</v>
      </c>
      <c r="B17" s="66">
        <v>1</v>
      </c>
      <c r="C17" s="67">
        <v>12.7</v>
      </c>
      <c r="D17" s="67">
        <v>15</v>
      </c>
      <c r="E17" s="67">
        <v>11.2</v>
      </c>
      <c r="F17" s="67">
        <v>14.1</v>
      </c>
      <c r="G17" s="67">
        <v>18.600000000000001</v>
      </c>
      <c r="H17" s="67">
        <f t="shared" si="0"/>
        <v>1764.75</v>
      </c>
      <c r="I17" s="182"/>
      <c r="J17" s="66" t="s">
        <v>138</v>
      </c>
      <c r="K17" s="66">
        <v>1</v>
      </c>
      <c r="L17" s="67"/>
      <c r="M17" s="67"/>
      <c r="N17" s="67"/>
      <c r="O17" s="67"/>
      <c r="P17" s="67"/>
      <c r="Q17" s="67"/>
    </row>
    <row r="18" spans="1:20" ht="21" x14ac:dyDescent="0.25">
      <c r="A18" s="66" t="s">
        <v>138</v>
      </c>
      <c r="B18" s="66">
        <v>2</v>
      </c>
      <c r="C18" s="67">
        <v>8.3000000000000007</v>
      </c>
      <c r="D18" s="67">
        <v>4.8</v>
      </c>
      <c r="E18" s="67">
        <v>3.6</v>
      </c>
      <c r="F18" s="67">
        <v>2.6</v>
      </c>
      <c r="G18" s="67">
        <v>3.6</v>
      </c>
      <c r="H18" s="67">
        <f t="shared" si="0"/>
        <v>440.25</v>
      </c>
      <c r="I18" s="186"/>
      <c r="J18" s="66" t="s">
        <v>138</v>
      </c>
      <c r="K18" s="66">
        <v>2</v>
      </c>
      <c r="L18" s="67"/>
      <c r="M18" s="67"/>
      <c r="N18" s="67"/>
      <c r="O18" s="67"/>
      <c r="P18" s="67"/>
      <c r="Q18">
        <v>1033</v>
      </c>
      <c r="R18" t="s">
        <v>191</v>
      </c>
      <c r="S18" s="5"/>
      <c r="T18" s="5"/>
    </row>
    <row r="19" spans="1:20" ht="21" x14ac:dyDescent="0.25">
      <c r="A19" s="66" t="s">
        <v>138</v>
      </c>
      <c r="B19" s="66">
        <v>3</v>
      </c>
      <c r="C19">
        <v>13.1</v>
      </c>
      <c r="D19">
        <v>7.8</v>
      </c>
      <c r="E19">
        <v>5.4</v>
      </c>
      <c r="F19">
        <v>5</v>
      </c>
      <c r="G19">
        <v>8.1999999999999993</v>
      </c>
      <c r="H19">
        <f t="shared" si="0"/>
        <v>807.75</v>
      </c>
      <c r="I19" s="182"/>
      <c r="J19" s="66" t="s">
        <v>138</v>
      </c>
      <c r="K19" s="66">
        <v>3</v>
      </c>
      <c r="L19">
        <v>13.1</v>
      </c>
      <c r="M19">
        <v>7.8</v>
      </c>
      <c r="N19">
        <v>5.4</v>
      </c>
      <c r="O19">
        <v>5</v>
      </c>
      <c r="P19">
        <v>8.1999999999999993</v>
      </c>
      <c r="Q19">
        <f t="shared" ref="Q19:Q32" si="2">(L19+M19)*15/2+(M19+N19)*15/2+(N19+O19)*30/2+(O19+P19)*60/2</f>
        <v>807.75</v>
      </c>
      <c r="S19" s="5"/>
      <c r="T19" s="5"/>
    </row>
    <row r="20" spans="1:20" ht="21" x14ac:dyDescent="0.25">
      <c r="A20" s="66" t="s">
        <v>138</v>
      </c>
      <c r="B20" s="66">
        <v>4</v>
      </c>
      <c r="C20">
        <v>11.5</v>
      </c>
      <c r="D20">
        <v>6.5</v>
      </c>
      <c r="E20">
        <v>5.5</v>
      </c>
      <c r="F20">
        <v>6.2</v>
      </c>
      <c r="G20">
        <v>7.2</v>
      </c>
      <c r="H20">
        <f t="shared" si="0"/>
        <v>802.5</v>
      </c>
      <c r="I20" s="182"/>
      <c r="J20" s="66" t="s">
        <v>138</v>
      </c>
      <c r="K20" s="66">
        <v>4</v>
      </c>
      <c r="L20">
        <v>11.5</v>
      </c>
      <c r="M20">
        <v>6.5</v>
      </c>
      <c r="N20">
        <v>5.5</v>
      </c>
      <c r="O20">
        <v>6.2</v>
      </c>
      <c r="P20">
        <v>7.2</v>
      </c>
      <c r="Q20">
        <f t="shared" si="2"/>
        <v>802.5</v>
      </c>
      <c r="S20" s="5"/>
      <c r="T20" s="5"/>
    </row>
    <row r="21" spans="1:20" ht="21" x14ac:dyDescent="0.25">
      <c r="A21" s="66" t="s">
        <v>138</v>
      </c>
      <c r="B21" s="66">
        <v>5</v>
      </c>
      <c r="C21">
        <v>13.5</v>
      </c>
      <c r="D21">
        <v>11.2</v>
      </c>
      <c r="E21">
        <v>10</v>
      </c>
      <c r="F21">
        <v>10.5</v>
      </c>
      <c r="G21">
        <v>10.4</v>
      </c>
      <c r="H21">
        <f t="shared" si="0"/>
        <v>1278.75</v>
      </c>
      <c r="I21" s="182"/>
      <c r="J21" s="66" t="s">
        <v>138</v>
      </c>
      <c r="K21" s="66">
        <v>5</v>
      </c>
      <c r="L21">
        <v>13.5</v>
      </c>
      <c r="M21">
        <v>11.2</v>
      </c>
      <c r="N21">
        <v>10</v>
      </c>
      <c r="O21">
        <v>10.5</v>
      </c>
      <c r="P21">
        <v>10.4</v>
      </c>
      <c r="Q21">
        <f t="shared" si="2"/>
        <v>1278.75</v>
      </c>
      <c r="S21" s="5"/>
      <c r="T21" s="5"/>
    </row>
    <row r="22" spans="1:20" ht="21" x14ac:dyDescent="0.25">
      <c r="A22" s="66" t="s">
        <v>138</v>
      </c>
      <c r="B22" s="66">
        <v>6</v>
      </c>
      <c r="C22">
        <v>14.4</v>
      </c>
      <c r="D22">
        <v>10.8</v>
      </c>
      <c r="E22">
        <v>8.1999999999999993</v>
      </c>
      <c r="F22">
        <v>10.199999999999999</v>
      </c>
      <c r="G22">
        <v>11</v>
      </c>
      <c r="H22">
        <f t="shared" si="0"/>
        <v>1243.5</v>
      </c>
      <c r="I22" s="182"/>
      <c r="J22" s="66" t="s">
        <v>138</v>
      </c>
      <c r="K22" s="66">
        <v>6</v>
      </c>
      <c r="L22">
        <v>14.4</v>
      </c>
      <c r="M22">
        <v>10.8</v>
      </c>
      <c r="N22">
        <v>8.1999999999999993</v>
      </c>
      <c r="O22">
        <v>10.199999999999999</v>
      </c>
      <c r="P22">
        <v>11</v>
      </c>
      <c r="Q22">
        <f t="shared" si="2"/>
        <v>1243.5</v>
      </c>
      <c r="S22" s="5"/>
      <c r="T22" s="5"/>
    </row>
    <row r="23" spans="1:20" ht="21" x14ac:dyDescent="0.25">
      <c r="A23" s="66" t="s">
        <v>129</v>
      </c>
      <c r="B23" s="66">
        <v>1</v>
      </c>
      <c r="C23">
        <v>12.3</v>
      </c>
      <c r="D23">
        <v>9.8000000000000007</v>
      </c>
      <c r="E23">
        <v>6.7</v>
      </c>
      <c r="F23">
        <v>6.9</v>
      </c>
      <c r="G23">
        <v>8.8000000000000007</v>
      </c>
      <c r="H23">
        <f t="shared" si="0"/>
        <v>964.5</v>
      </c>
      <c r="I23" s="182"/>
      <c r="J23" s="66" t="s">
        <v>129</v>
      </c>
      <c r="K23" s="66">
        <v>1</v>
      </c>
      <c r="L23">
        <v>12.3</v>
      </c>
      <c r="M23">
        <v>9.8000000000000007</v>
      </c>
      <c r="N23">
        <v>6.7</v>
      </c>
      <c r="O23">
        <v>6.9</v>
      </c>
      <c r="P23">
        <v>8.8000000000000007</v>
      </c>
      <c r="Q23">
        <f t="shared" si="2"/>
        <v>964.5</v>
      </c>
    </row>
    <row r="24" spans="1:20" ht="21" x14ac:dyDescent="0.25">
      <c r="A24" s="66" t="s">
        <v>129</v>
      </c>
      <c r="B24" s="66">
        <v>2</v>
      </c>
      <c r="C24">
        <v>8.5</v>
      </c>
      <c r="D24">
        <v>5.5</v>
      </c>
      <c r="E24">
        <v>5.0999999999999996</v>
      </c>
      <c r="F24">
        <v>3.9</v>
      </c>
      <c r="G24">
        <v>4.0999999999999996</v>
      </c>
      <c r="H24">
        <f t="shared" si="0"/>
        <v>559.5</v>
      </c>
      <c r="I24" s="182"/>
      <c r="J24" s="66" t="s">
        <v>129</v>
      </c>
      <c r="K24" s="66">
        <v>2</v>
      </c>
      <c r="L24">
        <v>8.5</v>
      </c>
      <c r="M24">
        <v>5.5</v>
      </c>
      <c r="N24">
        <v>5.0999999999999996</v>
      </c>
      <c r="O24">
        <v>3.9</v>
      </c>
      <c r="P24">
        <v>4.0999999999999996</v>
      </c>
      <c r="Q24">
        <f t="shared" si="2"/>
        <v>559.5</v>
      </c>
    </row>
    <row r="25" spans="1:20" ht="21" x14ac:dyDescent="0.25">
      <c r="A25" s="66" t="s">
        <v>129</v>
      </c>
      <c r="B25" s="66">
        <v>3</v>
      </c>
      <c r="C25">
        <v>11</v>
      </c>
      <c r="D25">
        <v>10.8</v>
      </c>
      <c r="E25">
        <v>7.8</v>
      </c>
      <c r="F25">
        <v>9</v>
      </c>
      <c r="G25">
        <v>9.5</v>
      </c>
      <c r="H25">
        <f t="shared" si="0"/>
        <v>1110</v>
      </c>
      <c r="I25" s="182"/>
      <c r="J25" s="66" t="s">
        <v>129</v>
      </c>
      <c r="K25" s="66">
        <v>3</v>
      </c>
      <c r="L25">
        <v>11</v>
      </c>
      <c r="M25">
        <v>10.8</v>
      </c>
      <c r="N25">
        <v>7.8</v>
      </c>
      <c r="O25">
        <v>9</v>
      </c>
      <c r="P25">
        <v>9.5</v>
      </c>
      <c r="Q25">
        <f t="shared" si="2"/>
        <v>1110</v>
      </c>
    </row>
    <row r="26" spans="1:20" ht="21" x14ac:dyDescent="0.25">
      <c r="A26" s="66" t="s">
        <v>129</v>
      </c>
      <c r="B26" s="66">
        <v>4</v>
      </c>
      <c r="C26">
        <v>14.4</v>
      </c>
      <c r="D26">
        <v>8.1999999999999993</v>
      </c>
      <c r="E26">
        <v>7</v>
      </c>
      <c r="F26">
        <v>9</v>
      </c>
      <c r="G26">
        <v>13</v>
      </c>
      <c r="H26">
        <f t="shared" si="0"/>
        <v>1183.5</v>
      </c>
      <c r="I26" s="186"/>
      <c r="J26" s="66" t="s">
        <v>129</v>
      </c>
      <c r="K26" s="66">
        <v>4</v>
      </c>
      <c r="L26">
        <v>14.4</v>
      </c>
      <c r="M26">
        <v>8.1999999999999993</v>
      </c>
      <c r="N26">
        <v>7</v>
      </c>
      <c r="O26">
        <v>9</v>
      </c>
      <c r="P26">
        <v>13</v>
      </c>
      <c r="Q26">
        <f t="shared" si="2"/>
        <v>1183.5</v>
      </c>
    </row>
    <row r="27" spans="1:20" ht="21" x14ac:dyDescent="0.25">
      <c r="A27" s="66" t="s">
        <v>129</v>
      </c>
      <c r="B27" s="66">
        <v>5</v>
      </c>
      <c r="C27">
        <v>6.8</v>
      </c>
      <c r="D27">
        <v>4</v>
      </c>
      <c r="E27">
        <v>4.3</v>
      </c>
      <c r="F27">
        <v>2.2999999999999998</v>
      </c>
      <c r="G27">
        <v>3.2</v>
      </c>
      <c r="H27">
        <f t="shared" si="0"/>
        <v>407.25</v>
      </c>
      <c r="I27" s="182"/>
      <c r="J27" s="66" t="s">
        <v>129</v>
      </c>
      <c r="K27" s="66">
        <v>5</v>
      </c>
      <c r="L27">
        <v>6.8</v>
      </c>
      <c r="M27">
        <v>4</v>
      </c>
      <c r="N27">
        <v>4.3</v>
      </c>
      <c r="O27">
        <v>2.2999999999999998</v>
      </c>
      <c r="P27">
        <v>3.2</v>
      </c>
      <c r="Q27">
        <f t="shared" si="2"/>
        <v>407.25</v>
      </c>
    </row>
    <row r="28" spans="1:20" ht="21" x14ac:dyDescent="0.25">
      <c r="A28" s="66" t="s">
        <v>186</v>
      </c>
      <c r="B28" s="66">
        <v>1</v>
      </c>
      <c r="C28">
        <v>12.4</v>
      </c>
      <c r="D28">
        <v>8</v>
      </c>
      <c r="E28">
        <v>6</v>
      </c>
      <c r="F28">
        <v>5.6</v>
      </c>
      <c r="G28">
        <v>7.1</v>
      </c>
      <c r="H28">
        <f t="shared" si="0"/>
        <v>813</v>
      </c>
      <c r="I28" s="182"/>
      <c r="J28" s="66" t="s">
        <v>186</v>
      </c>
      <c r="K28" s="66">
        <v>1</v>
      </c>
      <c r="L28">
        <v>12.4</v>
      </c>
      <c r="M28">
        <v>8</v>
      </c>
      <c r="N28">
        <v>6</v>
      </c>
      <c r="O28">
        <v>5.6</v>
      </c>
      <c r="P28">
        <v>7.1</v>
      </c>
      <c r="Q28">
        <f t="shared" si="2"/>
        <v>813</v>
      </c>
    </row>
    <row r="29" spans="1:20" ht="20.399999999999999" x14ac:dyDescent="0.25">
      <c r="A29" s="66" t="s">
        <v>186</v>
      </c>
      <c r="B29" s="66">
        <v>2</v>
      </c>
      <c r="C29">
        <v>15.2</v>
      </c>
      <c r="D29">
        <v>10.8</v>
      </c>
      <c r="E29">
        <v>6</v>
      </c>
      <c r="F29">
        <v>5.9</v>
      </c>
      <c r="G29">
        <v>8.4</v>
      </c>
      <c r="H29">
        <f t="shared" si="0"/>
        <v>928.5</v>
      </c>
      <c r="I29" s="185"/>
      <c r="J29" s="66" t="s">
        <v>186</v>
      </c>
      <c r="K29" s="66">
        <v>2</v>
      </c>
      <c r="L29">
        <v>15.2</v>
      </c>
      <c r="M29">
        <v>10.8</v>
      </c>
      <c r="N29">
        <v>6</v>
      </c>
      <c r="O29">
        <v>5.9</v>
      </c>
      <c r="P29">
        <v>8.4</v>
      </c>
      <c r="Q29">
        <f t="shared" si="2"/>
        <v>928.5</v>
      </c>
    </row>
    <row r="30" spans="1:20" ht="20.399999999999999" x14ac:dyDescent="0.25">
      <c r="A30" s="66" t="s">
        <v>186</v>
      </c>
      <c r="B30" s="66">
        <v>3</v>
      </c>
      <c r="C30">
        <v>13.2</v>
      </c>
      <c r="D30">
        <v>10</v>
      </c>
      <c r="E30">
        <v>7.9</v>
      </c>
      <c r="F30">
        <v>6.7</v>
      </c>
      <c r="G30">
        <v>9</v>
      </c>
      <c r="H30">
        <f t="shared" si="0"/>
        <v>998.25</v>
      </c>
      <c r="I30" s="185"/>
      <c r="J30" s="66" t="s">
        <v>186</v>
      </c>
      <c r="K30" s="66">
        <v>3</v>
      </c>
      <c r="L30">
        <v>13.2</v>
      </c>
      <c r="M30">
        <v>10</v>
      </c>
      <c r="N30">
        <v>7.9</v>
      </c>
      <c r="O30">
        <v>6.7</v>
      </c>
      <c r="P30">
        <v>9</v>
      </c>
      <c r="Q30">
        <f t="shared" si="2"/>
        <v>998.25</v>
      </c>
    </row>
    <row r="31" spans="1:20" ht="21" x14ac:dyDescent="0.25">
      <c r="A31" s="66" t="s">
        <v>186</v>
      </c>
      <c r="B31" s="66">
        <v>4</v>
      </c>
      <c r="C31">
        <v>13.7</v>
      </c>
      <c r="D31">
        <v>11.4</v>
      </c>
      <c r="E31">
        <v>8.9</v>
      </c>
      <c r="F31">
        <v>9.1</v>
      </c>
      <c r="G31">
        <v>11.5</v>
      </c>
      <c r="H31">
        <f t="shared" si="0"/>
        <v>1228.5</v>
      </c>
      <c r="I31" s="182"/>
      <c r="J31" s="66" t="s">
        <v>186</v>
      </c>
      <c r="K31" s="66">
        <v>4</v>
      </c>
      <c r="L31">
        <v>13.7</v>
      </c>
      <c r="M31">
        <v>11.4</v>
      </c>
      <c r="N31">
        <v>8.9</v>
      </c>
      <c r="O31">
        <v>9.1</v>
      </c>
      <c r="P31">
        <v>11.5</v>
      </c>
      <c r="Q31">
        <f t="shared" si="2"/>
        <v>1228.5</v>
      </c>
    </row>
    <row r="32" spans="1:20" ht="21" x14ac:dyDescent="0.25">
      <c r="A32" s="66" t="s">
        <v>186</v>
      </c>
      <c r="B32" s="66">
        <v>5</v>
      </c>
      <c r="C32">
        <v>14.5</v>
      </c>
      <c r="D32">
        <v>13</v>
      </c>
      <c r="E32">
        <v>10.7</v>
      </c>
      <c r="F32">
        <v>9.6999999999999993</v>
      </c>
      <c r="G32">
        <v>12.3</v>
      </c>
      <c r="H32">
        <f t="shared" si="0"/>
        <v>1350</v>
      </c>
      <c r="I32" s="182"/>
      <c r="J32" s="66" t="s">
        <v>186</v>
      </c>
      <c r="K32" s="66">
        <v>5</v>
      </c>
      <c r="L32">
        <v>14.5</v>
      </c>
      <c r="M32">
        <v>13</v>
      </c>
      <c r="N32">
        <v>10.7</v>
      </c>
      <c r="O32">
        <v>9.6999999999999993</v>
      </c>
      <c r="P32">
        <v>12.3</v>
      </c>
      <c r="Q32">
        <f t="shared" si="2"/>
        <v>1350</v>
      </c>
    </row>
    <row r="33" spans="1:18" ht="21" x14ac:dyDescent="0.25">
      <c r="A33" s="66" t="s">
        <v>186</v>
      </c>
      <c r="B33" s="66">
        <v>6</v>
      </c>
      <c r="C33" s="67">
        <v>13.9</v>
      </c>
      <c r="D33" s="67">
        <v>6.4</v>
      </c>
      <c r="E33" s="67">
        <v>4.9000000000000004</v>
      </c>
      <c r="F33" s="67">
        <v>3.2</v>
      </c>
      <c r="G33" s="67">
        <v>4.2</v>
      </c>
      <c r="H33" s="67">
        <f t="shared" si="0"/>
        <v>580.5</v>
      </c>
      <c r="I33" s="186"/>
      <c r="J33" s="66" t="s">
        <v>186</v>
      </c>
      <c r="K33" s="66">
        <v>6</v>
      </c>
      <c r="L33" s="67"/>
      <c r="M33" s="67"/>
      <c r="N33" s="67"/>
      <c r="O33" s="67"/>
      <c r="P33" s="67"/>
      <c r="Q33" s="67"/>
    </row>
    <row r="34" spans="1:18" ht="21" x14ac:dyDescent="0.25">
      <c r="A34" s="66" t="s">
        <v>187</v>
      </c>
      <c r="B34" s="66">
        <v>1</v>
      </c>
      <c r="C34">
        <v>13.7</v>
      </c>
      <c r="D34">
        <v>9.8000000000000007</v>
      </c>
      <c r="E34">
        <v>6.9</v>
      </c>
      <c r="F34">
        <v>10.7</v>
      </c>
      <c r="G34">
        <v>13.4</v>
      </c>
      <c r="H34">
        <f t="shared" si="0"/>
        <v>1288.5</v>
      </c>
      <c r="I34" s="182"/>
      <c r="J34" s="66" t="s">
        <v>187</v>
      </c>
      <c r="K34" s="66">
        <v>1</v>
      </c>
      <c r="L34">
        <v>13.7</v>
      </c>
      <c r="M34">
        <v>9.8000000000000007</v>
      </c>
      <c r="N34">
        <v>6.9</v>
      </c>
      <c r="O34">
        <v>10.7</v>
      </c>
      <c r="P34">
        <v>13.4</v>
      </c>
      <c r="Q34">
        <f>(L34+M34)*15/2+(M34+N34)*15/2+(N34+O34)*30/2+(O34+P34)*60/2</f>
        <v>1288.5</v>
      </c>
    </row>
    <row r="35" spans="1:18" ht="21" x14ac:dyDescent="0.25">
      <c r="A35" s="66" t="s">
        <v>187</v>
      </c>
      <c r="B35" s="66">
        <v>2</v>
      </c>
      <c r="C35" s="67">
        <v>10.1</v>
      </c>
      <c r="D35" s="67">
        <v>5.5</v>
      </c>
      <c r="E35" s="67">
        <v>4.8</v>
      </c>
      <c r="F35" s="67">
        <v>4.5</v>
      </c>
      <c r="G35" s="67">
        <v>5.4</v>
      </c>
      <c r="H35" s="67">
        <f t="shared" si="0"/>
        <v>630.75</v>
      </c>
      <c r="I35" s="186"/>
      <c r="J35" s="66" t="s">
        <v>187</v>
      </c>
      <c r="K35" s="66">
        <v>2</v>
      </c>
      <c r="L35" s="67"/>
      <c r="M35" s="67"/>
      <c r="N35" s="67"/>
      <c r="O35" s="67"/>
      <c r="P35" s="67"/>
      <c r="Q35">
        <v>1368.375</v>
      </c>
      <c r="R35" t="s">
        <v>191</v>
      </c>
    </row>
    <row r="36" spans="1:18" ht="21" x14ac:dyDescent="0.25">
      <c r="A36" s="66" t="s">
        <v>187</v>
      </c>
      <c r="B36" s="66">
        <v>3</v>
      </c>
      <c r="C36">
        <v>13.3</v>
      </c>
      <c r="D36">
        <v>12.9</v>
      </c>
      <c r="E36">
        <v>13.8</v>
      </c>
      <c r="F36">
        <v>9.1999999999999993</v>
      </c>
      <c r="G36">
        <v>8</v>
      </c>
      <c r="H36">
        <f t="shared" si="0"/>
        <v>1257.75</v>
      </c>
      <c r="I36" s="182"/>
      <c r="J36" s="66" t="s">
        <v>187</v>
      </c>
      <c r="K36" s="66">
        <v>3</v>
      </c>
      <c r="L36">
        <v>13.3</v>
      </c>
      <c r="M36">
        <v>12.9</v>
      </c>
      <c r="N36">
        <v>13.8</v>
      </c>
      <c r="O36">
        <v>9.1999999999999993</v>
      </c>
      <c r="P36">
        <v>8</v>
      </c>
      <c r="Q36">
        <f>(L36+M36)*15/2+(M36+N36)*15/2+(N36+O36)*30/2+(O36+P36)*60/2</f>
        <v>1257.75</v>
      </c>
    </row>
    <row r="37" spans="1:18" ht="21" x14ac:dyDescent="0.25">
      <c r="A37" s="66" t="s">
        <v>187</v>
      </c>
      <c r="B37" s="66">
        <v>4</v>
      </c>
      <c r="C37" s="67">
        <v>14</v>
      </c>
      <c r="D37" s="67">
        <v>16.5</v>
      </c>
      <c r="E37" s="67">
        <v>13.3</v>
      </c>
      <c r="F37" s="67">
        <v>18</v>
      </c>
      <c r="G37" s="67">
        <v>19.899999999999999</v>
      </c>
      <c r="H37" s="67">
        <f t="shared" si="0"/>
        <v>2058.75</v>
      </c>
      <c r="I37" s="182"/>
      <c r="J37" s="66" t="s">
        <v>187</v>
      </c>
      <c r="K37" s="66">
        <v>4</v>
      </c>
      <c r="L37" s="67"/>
      <c r="M37" s="67"/>
      <c r="N37" s="67"/>
      <c r="O37" s="67"/>
      <c r="P37" s="67"/>
      <c r="Q37" s="67"/>
    </row>
    <row r="38" spans="1:18" ht="21" x14ac:dyDescent="0.25">
      <c r="A38" s="66" t="s">
        <v>187</v>
      </c>
      <c r="B38" s="66">
        <v>5</v>
      </c>
      <c r="C38">
        <v>15.8</v>
      </c>
      <c r="D38">
        <v>10.199999999999999</v>
      </c>
      <c r="E38">
        <v>6.8</v>
      </c>
      <c r="F38">
        <v>12.5</v>
      </c>
      <c r="G38">
        <v>13.1</v>
      </c>
      <c r="H38">
        <f t="shared" si="0"/>
        <v>1380</v>
      </c>
      <c r="I38" s="182"/>
      <c r="J38" s="66" t="s">
        <v>187</v>
      </c>
      <c r="K38" s="66">
        <v>5</v>
      </c>
      <c r="L38">
        <v>15.8</v>
      </c>
      <c r="M38">
        <v>10.199999999999999</v>
      </c>
      <c r="N38">
        <v>6.8</v>
      </c>
      <c r="O38">
        <v>12.5</v>
      </c>
      <c r="P38">
        <v>13.1</v>
      </c>
      <c r="Q38">
        <f>(L38+M38)*15/2+(M38+N38)*15/2+(N38+O38)*30/2+(O38+P38)*60/2</f>
        <v>1380</v>
      </c>
    </row>
    <row r="39" spans="1:18" ht="21" x14ac:dyDescent="0.25">
      <c r="A39" s="66" t="s">
        <v>187</v>
      </c>
      <c r="B39" s="66">
        <v>6</v>
      </c>
      <c r="C39">
        <v>14.2</v>
      </c>
      <c r="D39">
        <v>12.2</v>
      </c>
      <c r="E39">
        <v>9.9</v>
      </c>
      <c r="F39">
        <v>12.4</v>
      </c>
      <c r="G39">
        <v>15.9</v>
      </c>
      <c r="H39">
        <f t="shared" si="0"/>
        <v>1547.25</v>
      </c>
      <c r="I39" s="182"/>
      <c r="J39" s="66" t="s">
        <v>187</v>
      </c>
      <c r="K39" s="66">
        <v>6</v>
      </c>
      <c r="L39">
        <v>14.2</v>
      </c>
      <c r="M39">
        <v>12.2</v>
      </c>
      <c r="N39">
        <v>9.9</v>
      </c>
      <c r="O39">
        <v>12.4</v>
      </c>
      <c r="P39">
        <v>15.9</v>
      </c>
      <c r="Q39">
        <f>(L39+M39)*15/2+(M39+N39)*15/2+(N39+O39)*30/2+(O39+P39)*60/2</f>
        <v>1547.25</v>
      </c>
    </row>
    <row r="40" spans="1:18" ht="21" x14ac:dyDescent="0.25">
      <c r="A40" s="66" t="s">
        <v>188</v>
      </c>
      <c r="B40" s="66">
        <v>1</v>
      </c>
      <c r="C40">
        <v>12.8</v>
      </c>
      <c r="D40">
        <v>10.8</v>
      </c>
      <c r="E40">
        <v>5.5</v>
      </c>
      <c r="F40">
        <v>9.8000000000000007</v>
      </c>
      <c r="G40">
        <v>10.9</v>
      </c>
      <c r="H40">
        <f t="shared" si="0"/>
        <v>1149.75</v>
      </c>
      <c r="I40" s="182"/>
      <c r="J40" s="66" t="s">
        <v>188</v>
      </c>
      <c r="K40" s="66">
        <v>1</v>
      </c>
      <c r="L40">
        <v>12.8</v>
      </c>
      <c r="M40">
        <v>10.8</v>
      </c>
      <c r="N40">
        <v>5.5</v>
      </c>
      <c r="O40">
        <v>9.8000000000000007</v>
      </c>
      <c r="P40">
        <v>10.9</v>
      </c>
      <c r="Q40">
        <f>(L40+M40)*15/2+(M40+N40)*15/2+(N40+O40)*30/2+(O40+P40)*60/2</f>
        <v>1149.75</v>
      </c>
    </row>
    <row r="41" spans="1:18" ht="21" x14ac:dyDescent="0.25">
      <c r="A41" s="66" t="s">
        <v>188</v>
      </c>
      <c r="B41" s="66">
        <v>2</v>
      </c>
      <c r="C41">
        <v>11.7</v>
      </c>
      <c r="D41">
        <v>6.7</v>
      </c>
      <c r="E41">
        <v>5.2</v>
      </c>
      <c r="F41">
        <v>4.3</v>
      </c>
      <c r="G41">
        <v>4.0999999999999996</v>
      </c>
      <c r="H41">
        <f t="shared" si="0"/>
        <v>621.75</v>
      </c>
      <c r="I41" s="186"/>
      <c r="J41" s="66" t="s">
        <v>188</v>
      </c>
      <c r="K41" s="66">
        <v>2</v>
      </c>
      <c r="L41">
        <v>11.7</v>
      </c>
      <c r="M41">
        <v>6.7</v>
      </c>
      <c r="N41">
        <v>5.2</v>
      </c>
      <c r="O41">
        <v>4.3</v>
      </c>
      <c r="P41">
        <v>4.0999999999999996</v>
      </c>
      <c r="Q41">
        <f>(L41+M41)*15/2+(M41+N41)*15/2+(N41+O41)*30/2+(O41+P41)*60/2</f>
        <v>621.75</v>
      </c>
    </row>
    <row r="42" spans="1:18" ht="21" x14ac:dyDescent="0.25">
      <c r="A42" s="66" t="s">
        <v>188</v>
      </c>
      <c r="B42" s="66">
        <v>3</v>
      </c>
      <c r="C42" s="57">
        <v>14.8</v>
      </c>
      <c r="D42" s="57">
        <v>13.2</v>
      </c>
      <c r="E42" s="57">
        <v>11.1</v>
      </c>
      <c r="F42" s="57">
        <v>12.3</v>
      </c>
      <c r="G42" s="57">
        <v>14.3</v>
      </c>
      <c r="H42" s="57">
        <f t="shared" si="0"/>
        <v>1541.25</v>
      </c>
      <c r="I42" s="182"/>
      <c r="J42" s="66" t="s">
        <v>188</v>
      </c>
      <c r="K42" s="66">
        <v>3</v>
      </c>
      <c r="L42" s="57"/>
      <c r="M42" s="57"/>
      <c r="N42" s="57"/>
      <c r="O42" s="57"/>
      <c r="P42" s="57"/>
    </row>
    <row r="43" spans="1:18" ht="20.399999999999999" x14ac:dyDescent="0.25">
      <c r="A43" s="66" t="s">
        <v>188</v>
      </c>
      <c r="B43" s="66">
        <v>4</v>
      </c>
      <c r="C43">
        <v>12.1</v>
      </c>
      <c r="D43">
        <v>10.9</v>
      </c>
      <c r="E43">
        <v>7.2</v>
      </c>
      <c r="F43">
        <v>8.6999999999999993</v>
      </c>
      <c r="G43">
        <v>10.9</v>
      </c>
      <c r="H43">
        <f t="shared" si="0"/>
        <v>1134.75</v>
      </c>
      <c r="I43" s="185"/>
      <c r="J43" s="66" t="s">
        <v>188</v>
      </c>
      <c r="K43" s="66">
        <v>4</v>
      </c>
      <c r="L43">
        <v>12.1</v>
      </c>
      <c r="M43">
        <v>10.9</v>
      </c>
      <c r="N43">
        <v>7.2</v>
      </c>
      <c r="O43">
        <v>8.6999999999999993</v>
      </c>
      <c r="P43">
        <v>10.9</v>
      </c>
      <c r="Q43">
        <f>(L43+M43)*15/2+(M43+N43)*15/2+(N43+O43)*30/2+(O43+P43)*60/2</f>
        <v>1134.75</v>
      </c>
    </row>
    <row r="44" spans="1:18" ht="20.399999999999999" x14ac:dyDescent="0.25">
      <c r="A44" s="66" t="s">
        <v>188</v>
      </c>
      <c r="B44" s="66">
        <v>5</v>
      </c>
      <c r="C44">
        <v>12.3</v>
      </c>
      <c r="D44">
        <v>5.8</v>
      </c>
      <c r="E44">
        <v>4.7</v>
      </c>
      <c r="F44">
        <v>4.4000000000000004</v>
      </c>
      <c r="G44">
        <v>6.3</v>
      </c>
      <c r="H44">
        <f>(C44+D44)*15/2+(D44+E44)*15/2+(E44+F44)*30/2+(F44+G44)*60/2</f>
        <v>672</v>
      </c>
      <c r="I44" s="185"/>
      <c r="J44" s="66" t="s">
        <v>188</v>
      </c>
      <c r="K44" s="66">
        <v>5</v>
      </c>
      <c r="L44">
        <v>12.3</v>
      </c>
      <c r="M44">
        <v>5.8</v>
      </c>
      <c r="N44">
        <v>4.7</v>
      </c>
      <c r="O44">
        <v>4.4000000000000004</v>
      </c>
      <c r="P44">
        <v>6.3</v>
      </c>
      <c r="Q44">
        <f>(L44+M44)*15/2+(M44+N44)*15/2+(N44+O44)*30/2+(O44+P44)*60/2</f>
        <v>672</v>
      </c>
    </row>
    <row r="45" spans="1:18" ht="21" x14ac:dyDescent="0.25">
      <c r="A45" s="66" t="s">
        <v>188</v>
      </c>
      <c r="B45" s="66">
        <v>6</v>
      </c>
      <c r="C45">
        <v>12.8</v>
      </c>
      <c r="D45">
        <v>5.2</v>
      </c>
      <c r="E45">
        <v>4.0999999999999996</v>
      </c>
      <c r="F45" s="67">
        <v>2.8</v>
      </c>
      <c r="G45" s="67">
        <v>3.9</v>
      </c>
      <c r="H45" s="67">
        <f t="shared" si="0"/>
        <v>509.25</v>
      </c>
      <c r="I45" s="182"/>
      <c r="J45" s="66" t="s">
        <v>188</v>
      </c>
      <c r="K45" s="66">
        <v>6</v>
      </c>
      <c r="O45" s="67"/>
      <c r="P45" s="67"/>
      <c r="Q45">
        <v>894.5625</v>
      </c>
      <c r="R45" t="s">
        <v>191</v>
      </c>
    </row>
    <row r="46" spans="1:18" ht="21" x14ac:dyDescent="0.25">
      <c r="I46" s="182"/>
    </row>
    <row r="47" spans="1:18" ht="21" x14ac:dyDescent="0.25">
      <c r="I47" s="186"/>
    </row>
    <row r="48" spans="1:18" ht="21" x14ac:dyDescent="0.25">
      <c r="I48" s="182"/>
    </row>
    <row r="49" spans="9:11" ht="21" x14ac:dyDescent="0.25">
      <c r="I49" s="186"/>
    </row>
    <row r="50" spans="9:11" ht="21" x14ac:dyDescent="0.4">
      <c r="I50" s="187"/>
    </row>
    <row r="51" spans="9:11" ht="21" x14ac:dyDescent="0.25">
      <c r="I51" s="182"/>
    </row>
    <row r="52" spans="9:11" ht="21" x14ac:dyDescent="0.25">
      <c r="I52" s="182"/>
    </row>
    <row r="53" spans="9:11" ht="21" x14ac:dyDescent="0.25">
      <c r="I53" s="182"/>
      <c r="J53" s="196"/>
      <c r="K53"/>
    </row>
    <row r="54" spans="9:11" ht="20.399999999999999" x14ac:dyDescent="0.25">
      <c r="I54" s="185"/>
      <c r="J54" s="196"/>
      <c r="K54"/>
    </row>
    <row r="55" spans="9:11" ht="20.399999999999999" x14ac:dyDescent="0.25">
      <c r="I55" s="185"/>
      <c r="J55" s="197"/>
      <c r="K55"/>
    </row>
    <row r="56" spans="9:11" ht="21" x14ac:dyDescent="0.25">
      <c r="I56" s="182"/>
      <c r="J56" s="196"/>
      <c r="K56"/>
    </row>
    <row r="57" spans="9:11" ht="21" x14ac:dyDescent="0.25">
      <c r="I57" s="182"/>
      <c r="J57" s="196"/>
      <c r="K57"/>
    </row>
    <row r="58" spans="9:11" ht="21" x14ac:dyDescent="0.25">
      <c r="I58" s="182"/>
      <c r="J58" s="196"/>
      <c r="K58"/>
    </row>
    <row r="59" spans="9:11" ht="21" x14ac:dyDescent="0.25">
      <c r="I59" s="182"/>
      <c r="K59"/>
    </row>
    <row r="60" spans="9:11" ht="21" x14ac:dyDescent="0.25">
      <c r="I60" s="182"/>
      <c r="K60"/>
    </row>
    <row r="61" spans="9:11" ht="21" x14ac:dyDescent="0.25">
      <c r="I61" s="182"/>
      <c r="K61"/>
    </row>
    <row r="62" spans="9:11" ht="21" x14ac:dyDescent="0.25">
      <c r="I62" s="186"/>
      <c r="K62"/>
    </row>
    <row r="63" spans="9:11" ht="21" x14ac:dyDescent="0.25">
      <c r="I63" s="182"/>
      <c r="K63"/>
    </row>
    <row r="64" spans="9:11" ht="21" x14ac:dyDescent="0.25">
      <c r="I64" s="186"/>
      <c r="K64"/>
    </row>
    <row r="65" spans="9:11" ht="21" x14ac:dyDescent="0.25">
      <c r="I65" s="182"/>
      <c r="K65"/>
    </row>
    <row r="66" spans="9:11" ht="21" x14ac:dyDescent="0.25">
      <c r="I66" s="182"/>
      <c r="K66"/>
    </row>
    <row r="67" spans="9:11" ht="21" x14ac:dyDescent="0.25">
      <c r="I67" s="182"/>
      <c r="K67"/>
    </row>
    <row r="68" spans="9:11" ht="20.399999999999999" x14ac:dyDescent="0.25">
      <c r="I68" s="185"/>
      <c r="K68"/>
    </row>
    <row r="69" spans="9:11" ht="20.399999999999999" x14ac:dyDescent="0.25">
      <c r="I69" s="185"/>
      <c r="K69"/>
    </row>
    <row r="70" spans="9:11" ht="21" x14ac:dyDescent="0.25">
      <c r="I70" s="182"/>
    </row>
    <row r="71" spans="9:11" ht="21" x14ac:dyDescent="0.25">
      <c r="I71" s="182"/>
    </row>
    <row r="72" spans="9:11" ht="21" x14ac:dyDescent="0.25">
      <c r="I72" s="182"/>
    </row>
    <row r="73" spans="9:11" ht="21" x14ac:dyDescent="0.25">
      <c r="I73" s="182"/>
    </row>
    <row r="74" spans="9:11" ht="21" x14ac:dyDescent="0.25">
      <c r="I74" s="182"/>
    </row>
    <row r="75" spans="9:11" ht="21" x14ac:dyDescent="0.25">
      <c r="I75" s="182"/>
    </row>
    <row r="76" spans="9:11" ht="21" x14ac:dyDescent="0.25">
      <c r="I76" s="182"/>
    </row>
    <row r="77" spans="9:11" ht="21" x14ac:dyDescent="0.25">
      <c r="I77" s="182"/>
    </row>
    <row r="78" spans="9:11" ht="21" x14ac:dyDescent="0.25">
      <c r="I78" s="186"/>
    </row>
    <row r="79" spans="9:11" ht="21" x14ac:dyDescent="0.25">
      <c r="I79" s="182"/>
    </row>
    <row r="80" spans="9:11" ht="21" x14ac:dyDescent="0.25">
      <c r="I80" s="186"/>
    </row>
    <row r="81" spans="9:9" ht="21" x14ac:dyDescent="0.25">
      <c r="I81" s="182"/>
    </row>
    <row r="82" spans="9:9" ht="20.399999999999999" x14ac:dyDescent="0.25">
      <c r="I82" s="185"/>
    </row>
    <row r="83" spans="9:9" ht="20.399999999999999" x14ac:dyDescent="0.25">
      <c r="I83" s="185"/>
    </row>
    <row r="84" spans="9:9" ht="21" x14ac:dyDescent="0.25">
      <c r="I84" s="182"/>
    </row>
    <row r="85" spans="9:9" ht="21" x14ac:dyDescent="0.25">
      <c r="I85" s="182"/>
    </row>
    <row r="86" spans="9:9" ht="21" x14ac:dyDescent="0.25">
      <c r="I86" s="182"/>
    </row>
    <row r="87" spans="9:9" ht="21" x14ac:dyDescent="0.25">
      <c r="I87" s="182"/>
    </row>
    <row r="88" spans="9:9" ht="21" x14ac:dyDescent="0.25">
      <c r="I88" s="182"/>
    </row>
    <row r="89" spans="9:9" ht="21" x14ac:dyDescent="0.25">
      <c r="I89" s="182"/>
    </row>
    <row r="90" spans="9:9" ht="21" x14ac:dyDescent="0.25">
      <c r="I90" s="182"/>
    </row>
    <row r="91" spans="9:9" ht="21" x14ac:dyDescent="0.25">
      <c r="I91" s="182"/>
    </row>
    <row r="92" spans="9:9" ht="21" x14ac:dyDescent="0.25">
      <c r="I92" s="182"/>
    </row>
    <row r="93" spans="9:9" ht="21" x14ac:dyDescent="0.25">
      <c r="I93" s="182"/>
    </row>
    <row r="94" spans="9:9" ht="21" x14ac:dyDescent="0.25">
      <c r="I94" s="182"/>
    </row>
    <row r="95" spans="9:9" ht="21" x14ac:dyDescent="0.25">
      <c r="I95" s="182"/>
    </row>
    <row r="96" spans="9:9" ht="20.399999999999999" x14ac:dyDescent="0.25">
      <c r="I96" s="185"/>
    </row>
    <row r="97" spans="9:9" ht="20.399999999999999" x14ac:dyDescent="0.25">
      <c r="I97" s="185"/>
    </row>
    <row r="98" spans="9:9" ht="21" x14ac:dyDescent="0.25">
      <c r="I98" s="182"/>
    </row>
    <row r="99" spans="9:9" ht="21" x14ac:dyDescent="0.25">
      <c r="I99" s="182"/>
    </row>
    <row r="100" spans="9:9" ht="21" x14ac:dyDescent="0.25">
      <c r="I100" s="182"/>
    </row>
    <row r="101" spans="9:9" ht="21" x14ac:dyDescent="0.25">
      <c r="I101" s="182"/>
    </row>
    <row r="102" spans="9:9" ht="21" x14ac:dyDescent="0.25">
      <c r="I102" s="182"/>
    </row>
    <row r="103" spans="9:9" ht="21" x14ac:dyDescent="0.25">
      <c r="I103" s="182"/>
    </row>
    <row r="104" spans="9:9" ht="21" x14ac:dyDescent="0.25">
      <c r="I104" s="182"/>
    </row>
    <row r="105" spans="9:9" ht="21" x14ac:dyDescent="0.25">
      <c r="I105" s="182"/>
    </row>
    <row r="106" spans="9:9" ht="21" x14ac:dyDescent="0.25">
      <c r="I106" s="182"/>
    </row>
    <row r="107" spans="9:9" ht="21" x14ac:dyDescent="0.25">
      <c r="I107" s="182"/>
    </row>
    <row r="108" spans="9:9" ht="21" x14ac:dyDescent="0.25">
      <c r="I108" s="182"/>
    </row>
    <row r="109" spans="9:9" ht="21" x14ac:dyDescent="0.25">
      <c r="I109" s="182"/>
    </row>
    <row r="110" spans="9:9" ht="21" x14ac:dyDescent="0.25">
      <c r="I110" s="182"/>
    </row>
    <row r="111" spans="9:9" ht="21" x14ac:dyDescent="0.25">
      <c r="I111" s="182"/>
    </row>
    <row r="112" spans="9:9" ht="21" x14ac:dyDescent="0.25">
      <c r="I112" s="182"/>
    </row>
    <row r="113" spans="9:9" ht="21" x14ac:dyDescent="0.25">
      <c r="I113" s="182"/>
    </row>
    <row r="114" spans="9:9" ht="21" x14ac:dyDescent="0.25">
      <c r="I114" s="182"/>
    </row>
    <row r="115" spans="9:9" ht="21" x14ac:dyDescent="0.25">
      <c r="I115" s="182"/>
    </row>
    <row r="116" spans="9:9" ht="21" x14ac:dyDescent="0.25">
      <c r="I116" s="182"/>
    </row>
    <row r="117" spans="9:9" ht="21" x14ac:dyDescent="0.25">
      <c r="I117" s="182"/>
    </row>
    <row r="118" spans="9:9" ht="21" x14ac:dyDescent="0.25">
      <c r="I118" s="182"/>
    </row>
    <row r="119" spans="9:9" x14ac:dyDescent="0.25">
      <c r="I119" s="188"/>
    </row>
    <row r="120" spans="9:9" x14ac:dyDescent="0.25">
      <c r="I120" s="188"/>
    </row>
    <row r="121" spans="9:9" x14ac:dyDescent="0.25">
      <c r="I121" s="188"/>
    </row>
    <row r="122" spans="9:9" x14ac:dyDescent="0.25">
      <c r="I122" s="188"/>
    </row>
    <row r="123" spans="9:9" x14ac:dyDescent="0.25">
      <c r="I123" s="188"/>
    </row>
    <row r="124" spans="9:9" x14ac:dyDescent="0.25">
      <c r="I124" s="188"/>
    </row>
    <row r="125" spans="9:9" x14ac:dyDescent="0.25">
      <c r="I125" s="188"/>
    </row>
    <row r="126" spans="9:9" x14ac:dyDescent="0.25">
      <c r="I126" s="188"/>
    </row>
    <row r="127" spans="9:9" x14ac:dyDescent="0.25">
      <c r="I127" s="188"/>
    </row>
    <row r="128" spans="9:9" x14ac:dyDescent="0.25">
      <c r="I128" s="188"/>
    </row>
    <row r="129" spans="9:9" x14ac:dyDescent="0.25">
      <c r="I129" s="188"/>
    </row>
    <row r="130" spans="9:9" x14ac:dyDescent="0.25">
      <c r="I130" s="188"/>
    </row>
    <row r="131" spans="9:9" x14ac:dyDescent="0.25">
      <c r="I131" s="188"/>
    </row>
    <row r="132" spans="9:9" x14ac:dyDescent="0.25">
      <c r="I132" s="188"/>
    </row>
    <row r="133" spans="9:9" x14ac:dyDescent="0.25">
      <c r="I133" s="188"/>
    </row>
    <row r="134" spans="9:9" x14ac:dyDescent="0.25">
      <c r="I134" s="188"/>
    </row>
    <row r="135" spans="9:9" x14ac:dyDescent="0.25">
      <c r="I135" s="188"/>
    </row>
  </sheetData>
  <mergeCells count="5">
    <mergeCell ref="C2:G3"/>
    <mergeCell ref="H2:H4"/>
    <mergeCell ref="L2:P3"/>
    <mergeCell ref="Q2:Q4"/>
    <mergeCell ref="I9:I14"/>
  </mergeCells>
  <phoneticPr fontId="1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25AAF-E9BE-4171-87CB-5E3091B6EA66}">
  <dimension ref="A1:N141"/>
  <sheetViews>
    <sheetView tabSelected="1" workbookViewId="0">
      <selection activeCell="L5" sqref="L5"/>
    </sheetView>
  </sheetViews>
  <sheetFormatPr defaultRowHeight="14.4" x14ac:dyDescent="0.25"/>
  <cols>
    <col min="1" max="1" width="11.44140625" customWidth="1"/>
    <col min="2" max="2" width="8.88671875" style="107"/>
    <col min="3" max="3" width="16" style="210" customWidth="1"/>
    <col min="4" max="4" width="15.5546875" style="162" customWidth="1"/>
    <col min="5" max="5" width="17.44140625" style="162" customWidth="1"/>
    <col min="6" max="7" width="14.44140625" style="189" customWidth="1"/>
    <col min="8" max="8" width="16.88671875" style="210" customWidth="1"/>
    <col min="9" max="9" width="17.44140625" style="162" customWidth="1"/>
    <col min="10" max="10" width="14.44140625" style="162" customWidth="1"/>
    <col min="11" max="11" width="14.44140625" style="189" customWidth="1"/>
  </cols>
  <sheetData>
    <row r="1" spans="1:11" s="57" customFormat="1" ht="61.2" customHeight="1" x14ac:dyDescent="0.25">
      <c r="A1" s="12" t="s">
        <v>341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49.2" customHeight="1" x14ac:dyDescent="0.25">
      <c r="A2" s="198" t="s">
        <v>92</v>
      </c>
      <c r="B2" s="198" t="s">
        <v>93</v>
      </c>
      <c r="C2" s="198" t="s">
        <v>192</v>
      </c>
      <c r="D2" s="198" t="s">
        <v>104</v>
      </c>
      <c r="E2" s="198" t="s">
        <v>193</v>
      </c>
      <c r="F2" s="199" t="s">
        <v>194</v>
      </c>
      <c r="G2" s="181"/>
      <c r="H2" s="198" t="s">
        <v>192</v>
      </c>
      <c r="I2" s="198" t="s">
        <v>104</v>
      </c>
      <c r="J2" s="198" t="s">
        <v>193</v>
      </c>
      <c r="K2" s="199" t="s">
        <v>194</v>
      </c>
    </row>
    <row r="3" spans="1:11" ht="21" x14ac:dyDescent="0.25">
      <c r="A3" s="84" t="s">
        <v>124</v>
      </c>
      <c r="B3" s="200" t="s">
        <v>195</v>
      </c>
      <c r="C3" s="201">
        <v>4.8</v>
      </c>
      <c r="D3" s="182">
        <v>2.968</v>
      </c>
      <c r="E3" s="182">
        <v>0.63042596685323504</v>
      </c>
      <c r="F3" s="182">
        <v>7.04990701228385E-2</v>
      </c>
      <c r="G3" s="182"/>
      <c r="H3" s="201">
        <v>4.8</v>
      </c>
      <c r="I3" s="202">
        <v>2.968</v>
      </c>
      <c r="J3" s="202">
        <v>0.63</v>
      </c>
      <c r="K3" s="203">
        <v>7.0000000000000007E-2</v>
      </c>
    </row>
    <row r="4" spans="1:11" ht="21" x14ac:dyDescent="0.25">
      <c r="A4" s="84"/>
      <c r="B4" s="200" t="s">
        <v>196</v>
      </c>
      <c r="C4" s="201">
        <v>4.8</v>
      </c>
      <c r="D4" s="182">
        <v>4.2370000000000001</v>
      </c>
      <c r="E4" s="182">
        <v>0.90663400483481105</v>
      </c>
      <c r="F4" s="182">
        <v>4.9021373792991901E-2</v>
      </c>
      <c r="G4" s="182"/>
      <c r="H4" s="201">
        <v>4.8</v>
      </c>
      <c r="I4" s="202">
        <v>4.2370000000000001</v>
      </c>
      <c r="J4" s="202">
        <v>0.90700000000000003</v>
      </c>
      <c r="K4" s="203">
        <v>4.9000000000000002E-2</v>
      </c>
    </row>
    <row r="5" spans="1:11" ht="21" x14ac:dyDescent="0.25">
      <c r="A5" s="84"/>
      <c r="B5" s="200" t="s">
        <v>197</v>
      </c>
      <c r="C5" s="201">
        <v>4.4000000000000004</v>
      </c>
      <c r="D5" s="182">
        <v>3.43</v>
      </c>
      <c r="E5" s="182">
        <v>0.672131220342018</v>
      </c>
      <c r="F5" s="182">
        <v>6.6124654084404294E-2</v>
      </c>
      <c r="G5" s="182"/>
      <c r="H5" s="201">
        <v>4.4000000000000004</v>
      </c>
      <c r="I5" s="202">
        <v>3.43</v>
      </c>
      <c r="J5" s="202">
        <v>0.67200000000000004</v>
      </c>
      <c r="K5" s="203">
        <v>6.6000000000000003E-2</v>
      </c>
    </row>
    <row r="6" spans="1:11" ht="21" x14ac:dyDescent="0.25">
      <c r="A6" s="84"/>
      <c r="B6" s="200" t="s">
        <v>198</v>
      </c>
      <c r="C6" s="201">
        <v>4.9000000000000004</v>
      </c>
      <c r="D6" s="182">
        <v>2.7959999999999998</v>
      </c>
      <c r="E6" s="182">
        <v>0.61067243243243197</v>
      </c>
      <c r="F6" s="182">
        <v>7.2779516618120793E-2</v>
      </c>
      <c r="G6" s="182"/>
      <c r="H6" s="201">
        <v>4.9000000000000004</v>
      </c>
      <c r="I6" s="202">
        <v>2.7959999999999998</v>
      </c>
      <c r="J6" s="202"/>
      <c r="K6" s="203">
        <v>7.2999999999999995E-2</v>
      </c>
    </row>
    <row r="7" spans="1:11" ht="21" x14ac:dyDescent="0.25">
      <c r="A7" s="84"/>
      <c r="B7" s="200" t="s">
        <v>199</v>
      </c>
      <c r="C7" s="201">
        <v>5.2</v>
      </c>
      <c r="D7" s="182">
        <v>3.4870000000000001</v>
      </c>
      <c r="E7" s="182">
        <v>0.80507117915659399</v>
      </c>
      <c r="F7" s="182">
        <v>5.5205608640723103E-2</v>
      </c>
      <c r="G7" s="182"/>
      <c r="H7" s="201">
        <v>5.2</v>
      </c>
      <c r="I7" s="202">
        <v>3.4870000000000001</v>
      </c>
      <c r="J7" s="202">
        <v>0.80500000000000005</v>
      </c>
      <c r="K7" s="203">
        <v>5.5E-2</v>
      </c>
    </row>
    <row r="8" spans="1:11" ht="21" x14ac:dyDescent="0.25">
      <c r="A8" s="84"/>
      <c r="B8" s="200" t="s">
        <v>200</v>
      </c>
      <c r="C8" s="201">
        <v>7.3</v>
      </c>
      <c r="D8" s="186">
        <v>1.14615941808045</v>
      </c>
      <c r="E8" s="186">
        <v>0.37186505564387901</v>
      </c>
      <c r="F8" s="186">
        <v>0.119517668492646</v>
      </c>
      <c r="G8" s="137"/>
      <c r="H8" s="201"/>
      <c r="I8" s="202"/>
      <c r="J8" s="202"/>
      <c r="K8" s="203"/>
    </row>
    <row r="9" spans="1:11" ht="21" x14ac:dyDescent="0.25">
      <c r="A9" s="84"/>
      <c r="B9" s="200" t="s">
        <v>201</v>
      </c>
      <c r="C9" s="201">
        <v>5.3</v>
      </c>
      <c r="D9" s="182">
        <v>3.4138114423851702</v>
      </c>
      <c r="E9" s="182">
        <v>0.80414225087295199</v>
      </c>
      <c r="F9" s="182">
        <v>5.5269381003419403E-2</v>
      </c>
      <c r="G9" s="89" t="s">
        <v>202</v>
      </c>
      <c r="H9" s="201">
        <v>5.3</v>
      </c>
      <c r="I9" s="202">
        <v>3.4009999999999998</v>
      </c>
      <c r="J9" s="202">
        <v>0.80400000000000005</v>
      </c>
      <c r="K9" s="203">
        <v>5.5E-2</v>
      </c>
    </row>
    <row r="10" spans="1:11" ht="21" x14ac:dyDescent="0.25">
      <c r="A10" s="84"/>
      <c r="B10" s="200" t="s">
        <v>203</v>
      </c>
      <c r="C10" s="201">
        <v>7.4</v>
      </c>
      <c r="D10" s="182">
        <v>3.4138114423851702</v>
      </c>
      <c r="E10" s="182">
        <v>1.1227646521622401</v>
      </c>
      <c r="F10" s="182">
        <v>3.9584826934881398E-2</v>
      </c>
      <c r="G10" s="89"/>
      <c r="H10" s="201">
        <v>7.4</v>
      </c>
      <c r="I10" s="202">
        <v>2.4790000000000001</v>
      </c>
      <c r="J10" s="202">
        <v>0.81799999999999995</v>
      </c>
      <c r="K10" s="203">
        <v>5.3999999999999999E-2</v>
      </c>
    </row>
    <row r="11" spans="1:11" ht="21" x14ac:dyDescent="0.25">
      <c r="A11" s="84"/>
      <c r="B11" s="200" t="s">
        <v>204</v>
      </c>
      <c r="C11" s="201">
        <v>6</v>
      </c>
      <c r="D11" s="182">
        <v>5.7887923427053201</v>
      </c>
      <c r="E11" s="182">
        <v>1.5436779580547499</v>
      </c>
      <c r="F11" s="182">
        <v>2.8791267124427099E-2</v>
      </c>
      <c r="G11" s="89"/>
      <c r="H11" s="201">
        <v>6</v>
      </c>
      <c r="I11" s="202">
        <v>5.7930000000000001</v>
      </c>
      <c r="J11" s="202">
        <v>1.544</v>
      </c>
      <c r="K11" s="203">
        <v>2.9000000000000001E-2</v>
      </c>
    </row>
    <row r="12" spans="1:11" s="65" customFormat="1" ht="21" x14ac:dyDescent="0.25">
      <c r="A12" s="84"/>
      <c r="B12" s="200" t="s">
        <v>205</v>
      </c>
      <c r="C12" s="201">
        <v>8.1999999999999993</v>
      </c>
      <c r="D12" s="186">
        <v>32.0914594594595</v>
      </c>
      <c r="E12" s="186">
        <v>11.695554114114101</v>
      </c>
      <c r="F12" s="186">
        <v>3.80011447177259E-3</v>
      </c>
      <c r="G12" s="89"/>
      <c r="H12" s="201"/>
      <c r="I12" s="202"/>
      <c r="J12" s="202"/>
      <c r="K12" s="203"/>
    </row>
    <row r="13" spans="1:11" s="65" customFormat="1" ht="21" x14ac:dyDescent="0.25">
      <c r="A13" s="84"/>
      <c r="B13" s="200" t="s">
        <v>206</v>
      </c>
      <c r="C13" s="201">
        <v>9.4</v>
      </c>
      <c r="D13" s="182">
        <v>6.8544864864864801</v>
      </c>
      <c r="E13" s="186">
        <v>2.8636521321321302</v>
      </c>
      <c r="F13" s="186">
        <v>1.5520196725624401E-2</v>
      </c>
      <c r="G13" s="89"/>
      <c r="H13" s="201">
        <v>9.4</v>
      </c>
      <c r="I13" s="202">
        <v>6.859</v>
      </c>
      <c r="J13" s="202"/>
      <c r="K13" s="203"/>
    </row>
    <row r="14" spans="1:11" ht="21" x14ac:dyDescent="0.25">
      <c r="A14" s="84"/>
      <c r="B14" s="200" t="s">
        <v>207</v>
      </c>
      <c r="C14" s="201">
        <v>9.1999999999999993</v>
      </c>
      <c r="D14" s="182">
        <v>4.5177297297297301</v>
      </c>
      <c r="E14" s="182">
        <v>1.84724948948949</v>
      </c>
      <c r="F14" s="182">
        <v>2.40597952238315E-2</v>
      </c>
      <c r="G14" s="89"/>
      <c r="H14" s="201">
        <v>9.1999999999999993</v>
      </c>
      <c r="I14" s="202">
        <v>4.5250000000000004</v>
      </c>
      <c r="J14" s="202">
        <v>1.847</v>
      </c>
      <c r="K14" s="203">
        <v>2.4E-2</v>
      </c>
    </row>
    <row r="15" spans="1:11" s="204" customFormat="1" ht="20.399999999999999" x14ac:dyDescent="0.25">
      <c r="A15" s="91"/>
      <c r="B15" s="92" t="s">
        <v>126</v>
      </c>
      <c r="C15" s="185">
        <f>AVERAGE(C3:C14)</f>
        <v>6.4083333333333341</v>
      </c>
      <c r="D15" s="185">
        <f t="shared" ref="D15:F15" si="0">AVERAGE(D3:D14)</f>
        <v>6.1786875267693189</v>
      </c>
      <c r="E15" s="185">
        <f t="shared" si="0"/>
        <v>1.9894867046740528</v>
      </c>
      <c r="F15" s="185">
        <f t="shared" si="0"/>
        <v>5.0014456102973427E-2</v>
      </c>
      <c r="G15" s="185"/>
      <c r="H15" s="185">
        <f>AVERAGE(H3:H14)</f>
        <v>6.1399999999999988</v>
      </c>
      <c r="I15" s="185">
        <f t="shared" ref="I15:K15" si="1">AVERAGE(I3:I14)</f>
        <v>3.9974999999999996</v>
      </c>
      <c r="J15" s="185">
        <f t="shared" si="1"/>
        <v>1.0033749999999999</v>
      </c>
      <c r="K15" s="185">
        <f t="shared" si="1"/>
        <v>5.2777777777777785E-2</v>
      </c>
    </row>
    <row r="16" spans="1:11" s="204" customFormat="1" ht="20.399999999999999" x14ac:dyDescent="0.25">
      <c r="A16" s="91"/>
      <c r="B16" s="92" t="s">
        <v>45</v>
      </c>
      <c r="C16" s="185">
        <f>STDEV(C3:C14)</f>
        <v>1.8108051114118122</v>
      </c>
      <c r="D16" s="185">
        <f t="shared" ref="D16:F16" si="2">STDEV(D3:D14)</f>
        <v>8.2889651499498971</v>
      </c>
      <c r="E16" s="185">
        <f t="shared" si="2"/>
        <v>3.1337291968362004</v>
      </c>
      <c r="F16" s="185">
        <f t="shared" si="2"/>
        <v>3.110410021917797E-2</v>
      </c>
      <c r="G16" s="185"/>
      <c r="H16" s="185">
        <f>STDEV(H3:H14)</f>
        <v>1.8661904154363989</v>
      </c>
      <c r="I16" s="185">
        <f t="shared" ref="I16:K16" si="3">STDEV(I3:I14)</f>
        <v>1.3942505952023951</v>
      </c>
      <c r="J16" s="185">
        <f t="shared" si="3"/>
        <v>0.44335601221978355</v>
      </c>
      <c r="K16" s="185">
        <f t="shared" si="3"/>
        <v>1.6954186634706023E-2</v>
      </c>
    </row>
    <row r="17" spans="1:11" ht="21" x14ac:dyDescent="0.25">
      <c r="A17" s="84" t="s">
        <v>127</v>
      </c>
      <c r="B17" s="200" t="s">
        <v>195</v>
      </c>
      <c r="C17" s="201">
        <v>9.9</v>
      </c>
      <c r="D17" s="182">
        <v>9.0138367706949492</v>
      </c>
      <c r="E17" s="182">
        <v>3.96608817910578</v>
      </c>
      <c r="F17" s="182">
        <v>1.1206116061308899E-2</v>
      </c>
      <c r="G17" s="182"/>
      <c r="H17" s="201">
        <v>9.9</v>
      </c>
      <c r="I17" s="182">
        <v>9.0138367706949492</v>
      </c>
      <c r="J17" s="182">
        <v>3.96608817910578</v>
      </c>
      <c r="K17" s="182">
        <v>1.1206116061308899E-2</v>
      </c>
    </row>
    <row r="18" spans="1:11" ht="21" x14ac:dyDescent="0.25">
      <c r="A18" s="84"/>
      <c r="B18" s="200" t="s">
        <v>196</v>
      </c>
      <c r="C18" s="201">
        <v>7.1</v>
      </c>
      <c r="D18" s="186">
        <v>2.85545022540671</v>
      </c>
      <c r="E18" s="186">
        <v>0.90105318223945097</v>
      </c>
      <c r="F18" s="186">
        <v>4.9324995816543801E-2</v>
      </c>
      <c r="G18" s="186"/>
      <c r="H18" s="201">
        <v>7.1</v>
      </c>
    </row>
    <row r="19" spans="1:11" ht="21" x14ac:dyDescent="0.25">
      <c r="A19" s="84"/>
      <c r="B19" s="200" t="s">
        <v>197</v>
      </c>
      <c r="C19" s="201">
        <v>9.4</v>
      </c>
      <c r="D19" s="182">
        <v>14.81348</v>
      </c>
      <c r="E19" s="182">
        <v>6.1887427555555599</v>
      </c>
      <c r="F19" s="182">
        <v>7.1814981168101099E-3</v>
      </c>
      <c r="G19" s="182"/>
      <c r="H19" s="201">
        <v>9.4</v>
      </c>
      <c r="I19" s="182">
        <v>14.81348</v>
      </c>
      <c r="J19" s="182">
        <v>6.1887427555555599</v>
      </c>
      <c r="K19" s="182">
        <v>7.1814981168101099E-3</v>
      </c>
    </row>
    <row r="20" spans="1:11" ht="21" x14ac:dyDescent="0.25">
      <c r="A20" s="84"/>
      <c r="B20" s="200" t="s">
        <v>198</v>
      </c>
      <c r="C20" s="201">
        <v>7.7</v>
      </c>
      <c r="D20" s="182">
        <v>16.256244963738901</v>
      </c>
      <c r="E20" s="182">
        <v>5.5632482764795403</v>
      </c>
      <c r="F20" s="182">
        <v>7.9889377995851704E-3</v>
      </c>
      <c r="G20" s="182"/>
      <c r="H20" s="201">
        <v>7.7</v>
      </c>
      <c r="I20" s="182">
        <v>16.256244963738901</v>
      </c>
      <c r="J20" s="182">
        <v>5.5632482764795403</v>
      </c>
      <c r="K20" s="182">
        <v>7.9889377995851704E-3</v>
      </c>
    </row>
    <row r="21" spans="1:11" ht="21" x14ac:dyDescent="0.25">
      <c r="A21" s="84"/>
      <c r="B21" s="200" t="s">
        <v>199</v>
      </c>
      <c r="C21" s="205">
        <v>5.6</v>
      </c>
      <c r="D21" s="186">
        <v>4.8292972972973001</v>
      </c>
      <c r="E21" s="186">
        <v>1.2019584384384401</v>
      </c>
      <c r="F21" s="186">
        <v>3.6976689894690398E-2</v>
      </c>
      <c r="G21" s="182"/>
      <c r="H21" s="201"/>
      <c r="I21" s="182"/>
      <c r="J21" s="182"/>
      <c r="K21" s="182"/>
    </row>
    <row r="22" spans="1:11" ht="21" x14ac:dyDescent="0.25">
      <c r="A22" s="84"/>
      <c r="B22" s="200" t="s">
        <v>200</v>
      </c>
      <c r="C22" s="201">
        <v>9.8000000000000007</v>
      </c>
      <c r="D22" s="182">
        <v>15.5827719580983</v>
      </c>
      <c r="E22" s="182">
        <v>6.7871628973050404</v>
      </c>
      <c r="F22" s="182">
        <v>6.5483096717911197E-3</v>
      </c>
      <c r="G22" s="182"/>
      <c r="H22" s="201">
        <v>9.8000000000000007</v>
      </c>
      <c r="I22" s="182">
        <v>15.5827719580983</v>
      </c>
      <c r="J22" s="182">
        <v>6.7871628973050404</v>
      </c>
      <c r="K22" s="182">
        <v>6.5483096717911197E-3</v>
      </c>
    </row>
    <row r="23" spans="1:11" s="65" customFormat="1" ht="21" x14ac:dyDescent="0.25">
      <c r="A23" s="84"/>
      <c r="B23" s="200" t="s">
        <v>201</v>
      </c>
      <c r="C23" s="201">
        <v>14.7</v>
      </c>
      <c r="D23" s="182">
        <v>9.1034971796937896</v>
      </c>
      <c r="E23" s="182">
        <v>5.9476181573999396</v>
      </c>
      <c r="F23" s="182">
        <v>7.4726459009725197E-3</v>
      </c>
      <c r="G23" s="182"/>
      <c r="H23" s="201">
        <v>14.7</v>
      </c>
      <c r="I23" s="182">
        <v>9.1034971796937896</v>
      </c>
      <c r="J23" s="182">
        <v>5.9476181573999396</v>
      </c>
      <c r="K23" s="182">
        <v>7.4726459009725197E-3</v>
      </c>
    </row>
    <row r="24" spans="1:11" s="65" customFormat="1" ht="21" x14ac:dyDescent="0.25">
      <c r="A24" s="84"/>
      <c r="B24" s="200" t="s">
        <v>203</v>
      </c>
      <c r="C24" s="201">
        <v>14</v>
      </c>
      <c r="D24" s="182">
        <v>8.6732401942635704</v>
      </c>
      <c r="E24" s="182">
        <v>5.3966827875417698</v>
      </c>
      <c r="F24" s="182">
        <v>8.2355117382560093E-3</v>
      </c>
      <c r="G24" s="182"/>
      <c r="H24" s="201">
        <v>14</v>
      </c>
      <c r="I24" s="182">
        <v>8.6732401942635704</v>
      </c>
      <c r="J24" s="182">
        <v>5.3966827875417698</v>
      </c>
      <c r="K24" s="182">
        <v>8.2355117382560093E-3</v>
      </c>
    </row>
    <row r="25" spans="1:11" ht="21" x14ac:dyDescent="0.25">
      <c r="A25" s="84"/>
      <c r="B25" s="200" t="s">
        <v>204</v>
      </c>
      <c r="C25" s="201">
        <v>13.2</v>
      </c>
      <c r="D25" s="182">
        <v>9.5619986061807207</v>
      </c>
      <c r="E25" s="182">
        <v>5.6097058489593499</v>
      </c>
      <c r="F25" s="182">
        <v>7.9227762811644106E-3</v>
      </c>
      <c r="G25" s="182"/>
      <c r="H25" s="201">
        <v>13.2</v>
      </c>
      <c r="I25" s="182">
        <v>9.5619986061807207</v>
      </c>
      <c r="J25" s="182">
        <v>5.6097058489593499</v>
      </c>
      <c r="K25" s="182">
        <v>7.9227762811644106E-3</v>
      </c>
    </row>
    <row r="26" spans="1:11" ht="21" x14ac:dyDescent="0.25">
      <c r="A26" s="84"/>
      <c r="B26" s="200" t="s">
        <v>205</v>
      </c>
      <c r="C26" s="201">
        <v>16.600000000000001</v>
      </c>
      <c r="D26" s="186">
        <v>59.665189189189199</v>
      </c>
      <c r="E26" s="186">
        <v>44.019650690690703</v>
      </c>
      <c r="F26" s="186">
        <v>1.0096500936988E-3</v>
      </c>
      <c r="G26" s="186"/>
      <c r="H26" s="201"/>
      <c r="I26" s="186"/>
      <c r="J26" s="186"/>
      <c r="K26" s="186"/>
    </row>
    <row r="27" spans="1:11" ht="21" x14ac:dyDescent="0.25">
      <c r="A27" s="84"/>
      <c r="B27" s="200" t="s">
        <v>206</v>
      </c>
      <c r="C27" s="201">
        <v>14.2</v>
      </c>
      <c r="D27" s="182">
        <v>15.111027027026999</v>
      </c>
      <c r="E27" s="182">
        <v>9.5367370570570493</v>
      </c>
      <c r="F27" s="182">
        <v>4.6603407621012404E-3</v>
      </c>
      <c r="G27" s="182"/>
      <c r="H27" s="201">
        <v>14.2</v>
      </c>
      <c r="I27" s="182">
        <v>15.111027027026999</v>
      </c>
      <c r="J27" s="182">
        <v>9.5367370570570493</v>
      </c>
      <c r="K27" s="182">
        <v>4.6603407621012404E-3</v>
      </c>
    </row>
    <row r="28" spans="1:11" ht="21" x14ac:dyDescent="0.25">
      <c r="A28" s="84"/>
      <c r="B28" s="200" t="s">
        <v>207</v>
      </c>
      <c r="C28" s="201">
        <v>11.3</v>
      </c>
      <c r="D28" s="182">
        <v>10.058473114532701</v>
      </c>
      <c r="E28" s="182">
        <v>5.0515887197431102</v>
      </c>
      <c r="F28" s="182">
        <v>8.7981122197740205E-3</v>
      </c>
      <c r="G28" s="182"/>
      <c r="H28" s="201">
        <v>11.3</v>
      </c>
      <c r="I28" s="182">
        <v>10.058473114532701</v>
      </c>
      <c r="J28" s="182">
        <v>5.0515887197431102</v>
      </c>
      <c r="K28" s="182">
        <v>8.7981122197740205E-3</v>
      </c>
    </row>
    <row r="29" spans="1:11" s="204" customFormat="1" ht="20.399999999999999" x14ac:dyDescent="0.25">
      <c r="A29" s="91"/>
      <c r="B29" s="92" t="s">
        <v>126</v>
      </c>
      <c r="C29" s="185">
        <f>AVERAGE(C17:C28)</f>
        <v>11.125</v>
      </c>
      <c r="D29" s="185">
        <f t="shared" ref="D29:F29" si="4">AVERAGE(D17:D28)</f>
        <v>14.627042210510261</v>
      </c>
      <c r="E29" s="185">
        <f t="shared" si="4"/>
        <v>8.3475197492096456</v>
      </c>
      <c r="F29" s="185">
        <f t="shared" si="4"/>
        <v>1.3110465363058044E-2</v>
      </c>
      <c r="G29" s="185"/>
      <c r="H29" s="185">
        <f>AVERAGE(H17:H28)</f>
        <v>11.13</v>
      </c>
      <c r="I29" s="185">
        <f t="shared" ref="I29:K29" si="5">AVERAGE(I17:I28)</f>
        <v>12.019396646025548</v>
      </c>
      <c r="J29" s="185">
        <f t="shared" si="5"/>
        <v>6.005286075460794</v>
      </c>
      <c r="K29" s="185">
        <f t="shared" si="5"/>
        <v>7.7793609501959444E-3</v>
      </c>
    </row>
    <row r="30" spans="1:11" s="204" customFormat="1" ht="20.399999999999999" x14ac:dyDescent="0.25">
      <c r="A30" s="91"/>
      <c r="B30" s="92" t="s">
        <v>45</v>
      </c>
      <c r="C30" s="185">
        <f>STDEV(C17:C28)</f>
        <v>3.4311739310991727</v>
      </c>
      <c r="D30" s="185">
        <f t="shared" ref="D30:F30" si="6">STDEV(D17:D28)</f>
        <v>14.804266773157373</v>
      </c>
      <c r="E30" s="185">
        <f t="shared" si="6"/>
        <v>11.470491663669975</v>
      </c>
      <c r="F30" s="185">
        <f t="shared" si="6"/>
        <v>1.4485268519365749E-2</v>
      </c>
      <c r="G30" s="185"/>
      <c r="H30" s="185">
        <f>STDEV(H17:H28)</f>
        <v>2.7688946852088381</v>
      </c>
      <c r="I30" s="185">
        <f t="shared" ref="I30:K30" si="7">STDEV(I17:I28)</f>
        <v>3.2907114840088805</v>
      </c>
      <c r="J30" s="185">
        <f t="shared" si="7"/>
        <v>1.5374331344156804</v>
      </c>
      <c r="K30" s="185">
        <f t="shared" si="7"/>
        <v>1.7588475263641734E-3</v>
      </c>
    </row>
    <row r="31" spans="1:11" ht="21" x14ac:dyDescent="0.25">
      <c r="A31" s="84" t="s">
        <v>128</v>
      </c>
      <c r="B31" s="200" t="s">
        <v>195</v>
      </c>
      <c r="C31" s="201">
        <v>7.6</v>
      </c>
      <c r="D31" s="182">
        <v>10.688283642224</v>
      </c>
      <c r="E31" s="182">
        <v>2.2591535858178902</v>
      </c>
      <c r="F31" s="182">
        <v>1.9673051324819099E-2</v>
      </c>
      <c r="G31" s="182"/>
      <c r="H31" s="201">
        <v>7.6</v>
      </c>
      <c r="I31" s="182">
        <v>7.6882836422240004</v>
      </c>
      <c r="J31" s="182">
        <v>2.2591535858178902</v>
      </c>
      <c r="K31" s="182">
        <v>1.9673051324819099E-2</v>
      </c>
    </row>
    <row r="32" spans="1:11" ht="21" x14ac:dyDescent="0.25">
      <c r="A32" s="84"/>
      <c r="B32" s="200" t="s">
        <v>196</v>
      </c>
      <c r="C32" s="201">
        <v>9.4</v>
      </c>
      <c r="D32" s="182">
        <v>10.371421521440899</v>
      </c>
      <c r="E32" s="182">
        <v>4.3329494356241796</v>
      </c>
      <c r="F32" s="182">
        <v>1.0257318970546001E-2</v>
      </c>
      <c r="G32" s="182"/>
      <c r="H32" s="201">
        <v>9.4</v>
      </c>
      <c r="I32" s="182">
        <v>10.371421521440899</v>
      </c>
      <c r="J32" s="182">
        <v>4.3329494356241796</v>
      </c>
      <c r="K32" s="182">
        <v>1.0257318970546001E-2</v>
      </c>
    </row>
    <row r="33" spans="1:11" ht="21" x14ac:dyDescent="0.25">
      <c r="A33" s="84"/>
      <c r="B33" s="200" t="s">
        <v>197</v>
      </c>
      <c r="C33" s="201">
        <v>7.5</v>
      </c>
      <c r="D33" s="186">
        <v>1.4577269856480199</v>
      </c>
      <c r="E33" s="186">
        <v>0.485908995216006</v>
      </c>
      <c r="F33" s="186">
        <v>9.1466601528311195E-2</v>
      </c>
      <c r="G33" s="186"/>
      <c r="H33" s="201">
        <v>7.5</v>
      </c>
      <c r="I33" s="186"/>
      <c r="J33" s="186"/>
      <c r="K33" s="186"/>
    </row>
    <row r="34" spans="1:11" ht="21" x14ac:dyDescent="0.25">
      <c r="A34" s="84"/>
      <c r="B34" s="200" t="s">
        <v>198</v>
      </c>
      <c r="C34" s="201">
        <v>7.1</v>
      </c>
      <c r="D34" s="182">
        <v>6.6862399999999997</v>
      </c>
      <c r="E34" s="182">
        <v>2.10988017777778</v>
      </c>
      <c r="F34" s="182">
        <v>2.1064913975946901E-2</v>
      </c>
      <c r="G34" s="182"/>
      <c r="H34" s="201">
        <v>7.1</v>
      </c>
      <c r="I34" s="182">
        <v>10.68624</v>
      </c>
      <c r="J34" s="182">
        <v>2.10988017777778</v>
      </c>
      <c r="K34" s="182">
        <v>2.1064913975946901E-2</v>
      </c>
    </row>
    <row r="35" spans="1:11" ht="21" x14ac:dyDescent="0.25">
      <c r="A35" s="84"/>
      <c r="B35" s="200" t="s">
        <v>199</v>
      </c>
      <c r="C35" s="201">
        <v>6.4</v>
      </c>
      <c r="D35" s="186">
        <v>1.14615941808045</v>
      </c>
      <c r="E35" s="186">
        <v>0.326018678920661</v>
      </c>
      <c r="F35" s="186">
        <v>0.13632484062442399</v>
      </c>
      <c r="G35" s="186"/>
      <c r="H35" s="201"/>
      <c r="I35" s="182"/>
      <c r="J35" s="186"/>
      <c r="K35" s="186"/>
    </row>
    <row r="36" spans="1:11" ht="21" x14ac:dyDescent="0.25">
      <c r="A36" s="84"/>
      <c r="B36" s="200" t="s">
        <v>200</v>
      </c>
      <c r="C36" s="201">
        <v>7.5</v>
      </c>
      <c r="D36" s="182">
        <v>10.5600943876995</v>
      </c>
      <c r="E36" s="182">
        <v>3.5200314625665201</v>
      </c>
      <c r="F36" s="182">
        <v>1.2626149770843E-2</v>
      </c>
      <c r="G36" s="182"/>
      <c r="H36" s="201">
        <v>7.5</v>
      </c>
      <c r="I36" s="182">
        <v>10.5600943876995</v>
      </c>
      <c r="J36" s="182">
        <v>3.5200314625665201</v>
      </c>
      <c r="K36" s="182">
        <v>1.2626149770843E-2</v>
      </c>
    </row>
    <row r="37" spans="1:11" ht="21" x14ac:dyDescent="0.25">
      <c r="A37" s="84"/>
      <c r="B37" s="200" t="s">
        <v>201</v>
      </c>
      <c r="C37" s="201">
        <v>13.1</v>
      </c>
      <c r="D37" s="182">
        <v>17.136216216216202</v>
      </c>
      <c r="E37" s="182">
        <v>9.9770858858858809</v>
      </c>
      <c r="F37" s="182">
        <v>4.4546518846067E-3</v>
      </c>
      <c r="G37" s="182"/>
      <c r="H37" s="201">
        <v>13.1</v>
      </c>
      <c r="I37" s="182">
        <v>17.136216216216202</v>
      </c>
      <c r="J37" s="182">
        <v>9.9770858858858809</v>
      </c>
      <c r="K37" s="182">
        <v>4.4546518846067E-3</v>
      </c>
    </row>
    <row r="38" spans="1:11" ht="21" x14ac:dyDescent="0.25">
      <c r="A38" s="84"/>
      <c r="B38" s="200" t="s">
        <v>203</v>
      </c>
      <c r="C38" s="201">
        <v>12.7</v>
      </c>
      <c r="D38" s="182">
        <v>10.5665592264303</v>
      </c>
      <c r="E38" s="182">
        <v>5.9642356522517703</v>
      </c>
      <c r="F38" s="182">
        <v>7.4518256882865896E-3</v>
      </c>
      <c r="G38" s="182"/>
      <c r="H38" s="201">
        <v>12.7</v>
      </c>
      <c r="I38" s="182">
        <v>10.5665592264303</v>
      </c>
      <c r="J38" s="182">
        <v>5.9642356522517703</v>
      </c>
      <c r="K38" s="182">
        <v>7.4518256882865896E-3</v>
      </c>
    </row>
    <row r="39" spans="1:11" ht="21" x14ac:dyDescent="0.4">
      <c r="A39" s="84"/>
      <c r="B39" s="200" t="s">
        <v>204</v>
      </c>
      <c r="C39" s="187" t="s">
        <v>173</v>
      </c>
      <c r="D39" s="187" t="s">
        <v>173</v>
      </c>
      <c r="E39" s="187" t="s">
        <v>173</v>
      </c>
      <c r="F39" s="187" t="s">
        <v>173</v>
      </c>
      <c r="G39" s="182"/>
      <c r="H39" s="201"/>
      <c r="I39" s="182"/>
      <c r="J39" s="182"/>
      <c r="K39" s="182"/>
    </row>
    <row r="40" spans="1:11" ht="21" x14ac:dyDescent="0.25">
      <c r="A40" s="84"/>
      <c r="B40" s="200" t="s">
        <v>205</v>
      </c>
      <c r="C40" s="201">
        <v>13.5</v>
      </c>
      <c r="D40" s="182">
        <v>4.5177297297297301</v>
      </c>
      <c r="E40" s="182">
        <v>2.7106378378378402</v>
      </c>
      <c r="F40" s="182">
        <v>1.6396304893277799E-2</v>
      </c>
      <c r="G40" s="182"/>
      <c r="H40" s="201">
        <v>13.5</v>
      </c>
      <c r="I40" s="182">
        <v>4.5177297297297301</v>
      </c>
      <c r="J40" s="182">
        <v>2.7106378378378402</v>
      </c>
      <c r="K40" s="182">
        <v>1.6396304893277799E-2</v>
      </c>
    </row>
    <row r="41" spans="1:11" ht="21" x14ac:dyDescent="0.25">
      <c r="A41" s="84"/>
      <c r="B41" s="200" t="s">
        <v>206</v>
      </c>
      <c r="C41" s="201">
        <v>8.3000000000000007</v>
      </c>
      <c r="D41" s="186">
        <v>36.609189189189202</v>
      </c>
      <c r="E41" s="186">
        <v>13.5047231231231</v>
      </c>
      <c r="F41" s="186">
        <v>3.2910296671203598E-3</v>
      </c>
      <c r="G41" s="186"/>
      <c r="H41" s="201">
        <v>8.3000000000000007</v>
      </c>
      <c r="I41" s="186"/>
      <c r="J41" s="186"/>
      <c r="K41" s="186"/>
    </row>
    <row r="42" spans="1:11" ht="21" x14ac:dyDescent="0.25">
      <c r="A42" s="84"/>
      <c r="B42" s="200" t="s">
        <v>207</v>
      </c>
      <c r="C42" s="201">
        <v>11.5</v>
      </c>
      <c r="D42" s="182">
        <v>3.5531506849315102</v>
      </c>
      <c r="E42" s="182">
        <v>1.8160547945205501</v>
      </c>
      <c r="F42" s="182">
        <v>2.4473074589237899E-2</v>
      </c>
      <c r="G42" s="182"/>
      <c r="H42" s="201">
        <v>11.5</v>
      </c>
      <c r="I42" s="182">
        <v>3.5531506849315102</v>
      </c>
      <c r="J42" s="182">
        <v>1.8160547945205501</v>
      </c>
      <c r="K42" s="182">
        <v>2.4473074589237899E-2</v>
      </c>
    </row>
    <row r="43" spans="1:11" s="204" customFormat="1" ht="20.399999999999999" x14ac:dyDescent="0.25">
      <c r="A43" s="91"/>
      <c r="B43" s="92" t="s">
        <v>126</v>
      </c>
      <c r="C43" s="185">
        <f>AVERAGE(C30:C42)</f>
        <v>9.0025978275915985</v>
      </c>
      <c r="D43" s="185">
        <f t="shared" ref="D43:F43" si="8">AVERAGE(D30:D42)</f>
        <v>10.674753147895601</v>
      </c>
      <c r="E43" s="185">
        <f t="shared" si="8"/>
        <v>4.8730976077676802</v>
      </c>
      <c r="F43" s="185">
        <f t="shared" si="8"/>
        <v>3.0163752619732111E-2</v>
      </c>
      <c r="G43" s="185"/>
      <c r="H43" s="185">
        <f>AVERAGE(H31:H42)</f>
        <v>9.82</v>
      </c>
      <c r="I43" s="185">
        <f>AVERAGE(I31:I42)</f>
        <v>9.3849619260840189</v>
      </c>
      <c r="J43" s="185">
        <f>AVERAGE(J31:J42)</f>
        <v>4.086253604035301</v>
      </c>
      <c r="K43" s="185">
        <f>AVERAGE(K31:K42)</f>
        <v>1.45496613871955E-2</v>
      </c>
    </row>
    <row r="44" spans="1:11" s="204" customFormat="1" ht="20.399999999999999" x14ac:dyDescent="0.25">
      <c r="A44" s="91"/>
      <c r="B44" s="92" t="s">
        <v>45</v>
      </c>
      <c r="C44" s="185">
        <f>STDEV(C30:C42)</f>
        <v>3.0967980942370312</v>
      </c>
      <c r="D44" s="185">
        <f t="shared" ref="D44:F44" si="9">STDEV(D30:D42)</f>
        <v>9.5907032263587162</v>
      </c>
      <c r="E44" s="185">
        <f t="shared" si="9"/>
        <v>4.4293192748463897</v>
      </c>
      <c r="F44" s="185">
        <f t="shared" si="9"/>
        <v>4.0778299938655387E-2</v>
      </c>
      <c r="G44" s="185"/>
      <c r="H44" s="185">
        <f>STDEV(H30:H42)</f>
        <v>3.2587460801005284</v>
      </c>
      <c r="I44" s="185">
        <f>STDEV(I30:I42)</f>
        <v>4.4597842113542701</v>
      </c>
      <c r="J44" s="185">
        <f>STDEV(J30:J42)</f>
        <v>2.7082122722601101</v>
      </c>
      <c r="K44" s="185">
        <f>STDEV(K30:K42)</f>
        <v>7.8295996565570149E-3</v>
      </c>
    </row>
    <row r="45" spans="1:11" ht="21" x14ac:dyDescent="0.25">
      <c r="A45" s="84" t="s">
        <v>129</v>
      </c>
      <c r="B45" s="200" t="s">
        <v>195</v>
      </c>
      <c r="C45" s="201">
        <v>7.1</v>
      </c>
      <c r="D45" s="182">
        <v>4.9130891390988101</v>
      </c>
      <c r="E45" s="182">
        <v>1.55035257278229</v>
      </c>
      <c r="F45" s="182">
        <v>2.8667314277218699E-2</v>
      </c>
      <c r="G45" s="182"/>
      <c r="H45" s="201">
        <v>7.1</v>
      </c>
      <c r="I45" s="182">
        <v>4.9130891390988101</v>
      </c>
      <c r="J45" s="182">
        <v>1.55035257278229</v>
      </c>
      <c r="K45" s="182">
        <v>2.8667314277218699E-2</v>
      </c>
    </row>
    <row r="46" spans="1:11" ht="21" x14ac:dyDescent="0.25">
      <c r="A46" s="84"/>
      <c r="B46" s="200" t="s">
        <v>196</v>
      </c>
      <c r="C46" s="201">
        <v>7.8</v>
      </c>
      <c r="D46" s="182">
        <v>7.5561411677592201</v>
      </c>
      <c r="E46" s="182">
        <v>2.6194622714898599</v>
      </c>
      <c r="F46" s="182">
        <v>1.6967010721313399E-2</v>
      </c>
      <c r="G46" s="182"/>
      <c r="H46" s="201">
        <v>7.8</v>
      </c>
      <c r="I46" s="182">
        <v>7.5561411677592201</v>
      </c>
      <c r="J46" s="182">
        <v>2.6194622714898599</v>
      </c>
      <c r="K46" s="182">
        <v>1.6967010721313399E-2</v>
      </c>
    </row>
    <row r="47" spans="1:11" ht="21" x14ac:dyDescent="0.25">
      <c r="A47" s="84"/>
      <c r="B47" s="200" t="s">
        <v>197</v>
      </c>
      <c r="C47" s="201">
        <v>5.3</v>
      </c>
      <c r="D47" s="182">
        <v>15.6204312128406</v>
      </c>
      <c r="E47" s="182">
        <v>3.6794793523579998</v>
      </c>
      <c r="F47" s="182">
        <v>1.2079003627500201E-2</v>
      </c>
      <c r="G47" s="182"/>
      <c r="H47" s="201">
        <v>5.3</v>
      </c>
      <c r="I47" s="182">
        <v>15.6204312128406</v>
      </c>
      <c r="J47" s="182">
        <v>3.6794793523579998</v>
      </c>
      <c r="K47" s="182">
        <v>1.2079003627500201E-2</v>
      </c>
    </row>
    <row r="48" spans="1:11" ht="21" x14ac:dyDescent="0.25">
      <c r="A48" s="84"/>
      <c r="B48" s="200" t="s">
        <v>198</v>
      </c>
      <c r="C48" s="201">
        <v>6.3</v>
      </c>
      <c r="D48" s="182">
        <v>18.112344099135399</v>
      </c>
      <c r="E48" s="182">
        <v>5.07145634775791</v>
      </c>
      <c r="F48" s="182">
        <v>8.7636452720515502E-3</v>
      </c>
      <c r="G48" s="182"/>
      <c r="H48" s="201">
        <v>6.3</v>
      </c>
      <c r="I48" s="182">
        <v>18.112344099135399</v>
      </c>
      <c r="J48" s="182">
        <v>5.07145634775791</v>
      </c>
      <c r="K48" s="182">
        <v>8.7636452720515502E-3</v>
      </c>
    </row>
    <row r="49" spans="1:14" ht="21" x14ac:dyDescent="0.25">
      <c r="A49" s="84"/>
      <c r="B49" s="200" t="s">
        <v>199</v>
      </c>
      <c r="C49" s="201">
        <v>6.4</v>
      </c>
      <c r="D49" s="182">
        <v>2.9285091796066798</v>
      </c>
      <c r="E49" s="182">
        <v>0.83299816664367798</v>
      </c>
      <c r="F49" s="202">
        <v>5.33547926324019E-2</v>
      </c>
      <c r="G49" s="186"/>
      <c r="H49" s="201">
        <v>6.4</v>
      </c>
      <c r="I49" s="182">
        <v>2.9285091796066798</v>
      </c>
      <c r="J49" s="182">
        <v>0.83299816664367798</v>
      </c>
      <c r="K49" s="182">
        <v>2.9773438616503898E-3</v>
      </c>
    </row>
    <row r="50" spans="1:14" ht="21" x14ac:dyDescent="0.25">
      <c r="A50" s="84"/>
      <c r="B50" s="200" t="s">
        <v>200</v>
      </c>
      <c r="C50" s="201">
        <v>6.4</v>
      </c>
      <c r="D50" s="182">
        <v>7.1710125225951202</v>
      </c>
      <c r="E50" s="182">
        <v>2.0397546730937202</v>
      </c>
      <c r="F50" s="182">
        <v>2.1789112696104299E-2</v>
      </c>
      <c r="G50" s="182"/>
      <c r="H50" s="201">
        <v>6.4</v>
      </c>
      <c r="I50" s="182">
        <v>7.1710125225951202</v>
      </c>
      <c r="J50" s="182">
        <v>2.0397546730937202</v>
      </c>
      <c r="K50" s="182">
        <v>2.1789112696104299E-2</v>
      </c>
    </row>
    <row r="51" spans="1:14" ht="21" x14ac:dyDescent="0.25">
      <c r="A51" s="84"/>
      <c r="B51" s="200" t="s">
        <v>201</v>
      </c>
      <c r="C51" s="201">
        <v>12.3</v>
      </c>
      <c r="D51" s="186">
        <v>35.365680597599997</v>
      </c>
      <c r="E51" s="186">
        <v>19.333238726687998</v>
      </c>
      <c r="F51" s="186">
        <v>2.2988618240715299E-3</v>
      </c>
      <c r="G51" s="186"/>
      <c r="H51" s="201"/>
      <c r="I51" s="186"/>
      <c r="J51" s="186"/>
      <c r="K51" s="186"/>
    </row>
    <row r="52" spans="1:14" ht="21" x14ac:dyDescent="0.4">
      <c r="A52" s="84"/>
      <c r="B52" s="200" t="s">
        <v>203</v>
      </c>
      <c r="C52" s="201">
        <v>14.4</v>
      </c>
      <c r="D52" s="187" t="s">
        <v>173</v>
      </c>
      <c r="E52" s="187" t="s">
        <v>173</v>
      </c>
      <c r="F52" s="187" t="s">
        <v>173</v>
      </c>
      <c r="G52" s="187"/>
      <c r="H52" s="201">
        <v>14.4</v>
      </c>
      <c r="I52" s="187"/>
      <c r="J52" s="187"/>
      <c r="K52" s="187"/>
    </row>
    <row r="53" spans="1:14" ht="21" x14ac:dyDescent="0.25">
      <c r="A53" s="84"/>
      <c r="B53" s="200" t="s">
        <v>204</v>
      </c>
      <c r="C53" s="201">
        <v>11</v>
      </c>
      <c r="D53" s="186">
        <v>30.533621621621599</v>
      </c>
      <c r="E53" s="186">
        <v>14.927548348348401</v>
      </c>
      <c r="F53" s="186">
        <v>2.9773438616503898E-3</v>
      </c>
      <c r="G53" s="182"/>
      <c r="H53" s="201">
        <v>11</v>
      </c>
      <c r="I53" s="186"/>
      <c r="J53" s="186"/>
      <c r="K53" s="182"/>
    </row>
    <row r="54" spans="1:14" ht="21" x14ac:dyDescent="0.25">
      <c r="A54" s="84"/>
      <c r="B54" s="200" t="s">
        <v>205</v>
      </c>
      <c r="C54" s="201">
        <v>6.8</v>
      </c>
      <c r="D54" s="182">
        <v>6.5429189189189199</v>
      </c>
      <c r="E54" s="182">
        <v>1.9774154954955001</v>
      </c>
      <c r="F54" s="182">
        <v>2.2476027190890199E-2</v>
      </c>
      <c r="G54" s="182"/>
      <c r="H54" s="201">
        <v>6.8</v>
      </c>
      <c r="I54" s="182">
        <v>6.5429189189189199</v>
      </c>
      <c r="J54" s="182">
        <v>1.9774154954955001</v>
      </c>
      <c r="K54" s="182">
        <v>2.2476027190890199E-2</v>
      </c>
      <c r="N54" s="206"/>
    </row>
    <row r="55" spans="1:14" ht="21" x14ac:dyDescent="0.25">
      <c r="A55" s="84"/>
      <c r="B55" s="200" t="s">
        <v>206</v>
      </c>
      <c r="C55" s="201">
        <v>8.5</v>
      </c>
      <c r="D55" s="182">
        <v>9.5911845286059592</v>
      </c>
      <c r="E55" s="182">
        <v>3.6233363774733598</v>
      </c>
      <c r="F55" s="182">
        <v>1.2266165714218499E-2</v>
      </c>
      <c r="G55" s="182"/>
      <c r="H55" s="201">
        <v>8.5</v>
      </c>
      <c r="I55" s="182">
        <v>9.5911845286059592</v>
      </c>
      <c r="J55" s="182">
        <v>3.6233363774733598</v>
      </c>
      <c r="K55" s="182">
        <v>1.2266165714218499E-2</v>
      </c>
      <c r="N55" s="206"/>
    </row>
    <row r="56" spans="1:14" s="204" customFormat="1" ht="20.399999999999999" x14ac:dyDescent="0.25">
      <c r="A56" s="91"/>
      <c r="B56" s="92" t="s">
        <v>126</v>
      </c>
      <c r="C56" s="185">
        <f>AVERAGE(C45:C55)</f>
        <v>8.3909090909090907</v>
      </c>
      <c r="D56" s="185">
        <f t="shared" ref="D56:F56" si="10">AVERAGE(D45:D55)</f>
        <v>13.833493298778231</v>
      </c>
      <c r="E56" s="185">
        <f t="shared" si="10"/>
        <v>5.5655042332130709</v>
      </c>
      <c r="F56" s="185">
        <f t="shared" si="10"/>
        <v>1.8163927781742067E-2</v>
      </c>
      <c r="G56" s="185"/>
      <c r="H56" s="185">
        <f>AVERAGE(H45:H55)</f>
        <v>7.9999999999999982</v>
      </c>
      <c r="I56" s="185">
        <f t="shared" ref="I56:J56" si="11">AVERAGE(I45:I55)</f>
        <v>9.0544538460700892</v>
      </c>
      <c r="J56" s="185">
        <f t="shared" si="11"/>
        <v>2.6742819071367898</v>
      </c>
      <c r="K56" s="185">
        <f>AVERAGE(K45:K55)</f>
        <v>1.5748202920118404E-2</v>
      </c>
      <c r="N56" s="206"/>
    </row>
    <row r="57" spans="1:14" s="204" customFormat="1" ht="20.399999999999999" x14ac:dyDescent="0.25">
      <c r="A57" s="91"/>
      <c r="B57" s="92" t="s">
        <v>45</v>
      </c>
      <c r="C57" s="185">
        <f>STDEV(C45:C55)</f>
        <v>2.9087641861981721</v>
      </c>
      <c r="D57" s="185">
        <f t="shared" ref="D57:F57" si="12">STDEV(D45:D55)</f>
        <v>11.142844413057082</v>
      </c>
      <c r="E57" s="185">
        <f t="shared" si="12"/>
        <v>6.3005650783418075</v>
      </c>
      <c r="F57" s="185">
        <f t="shared" si="12"/>
        <v>1.4997758106060825E-2</v>
      </c>
      <c r="G57" s="185"/>
      <c r="H57" s="185">
        <f>STDEV(H45:H55)</f>
        <v>2.7446918466985264</v>
      </c>
      <c r="I57" s="185">
        <f t="shared" ref="I57:J57" si="13">STDEV(I45:I55)</f>
        <v>5.2402796262232387</v>
      </c>
      <c r="J57" s="185">
        <f t="shared" si="13"/>
        <v>1.3733362584184607</v>
      </c>
      <c r="K57" s="185">
        <f>STDEV(K45:K55)</f>
        <v>8.346185050121014E-3</v>
      </c>
      <c r="N57" s="206"/>
    </row>
    <row r="58" spans="1:14" ht="21" x14ac:dyDescent="0.25">
      <c r="A58" s="98" t="s">
        <v>130</v>
      </c>
      <c r="B58" s="200" t="s">
        <v>195</v>
      </c>
      <c r="C58" s="201">
        <v>9.5</v>
      </c>
      <c r="D58" s="182">
        <v>14.516167715660901</v>
      </c>
      <c r="E58" s="182">
        <v>6.1290485910568098</v>
      </c>
      <c r="F58" s="182">
        <v>7.2514426642489799E-3</v>
      </c>
      <c r="G58" s="182"/>
      <c r="H58" s="201">
        <v>9.5</v>
      </c>
      <c r="I58" s="182">
        <v>14.516167715660901</v>
      </c>
      <c r="J58" s="182">
        <v>6.1290485910568098</v>
      </c>
      <c r="K58" s="182">
        <v>7.2514426642489799E-3</v>
      </c>
      <c r="L58" s="207"/>
      <c r="M58" s="208"/>
      <c r="N58" s="206"/>
    </row>
    <row r="59" spans="1:14" ht="21" x14ac:dyDescent="0.25">
      <c r="A59" s="98"/>
      <c r="B59" s="200" t="s">
        <v>196</v>
      </c>
      <c r="C59" s="201">
        <v>7</v>
      </c>
      <c r="D59" s="182">
        <v>6.54976035019709</v>
      </c>
      <c r="E59" s="182">
        <v>2.0377032200613199</v>
      </c>
      <c r="F59" s="182">
        <v>2.1811048835221E-2</v>
      </c>
      <c r="G59" s="182"/>
      <c r="H59" s="201">
        <v>7</v>
      </c>
      <c r="I59" s="182">
        <v>6.54976035019709</v>
      </c>
      <c r="J59" s="182"/>
      <c r="K59" s="182">
        <v>2.1811048835221E-2</v>
      </c>
      <c r="L59" s="207"/>
      <c r="M59" s="208"/>
      <c r="N59" s="206"/>
    </row>
    <row r="60" spans="1:14" ht="21" x14ac:dyDescent="0.25">
      <c r="A60" s="98"/>
      <c r="B60" s="200" t="s">
        <v>197</v>
      </c>
      <c r="C60" s="201">
        <v>6.3</v>
      </c>
      <c r="D60" s="182">
        <v>8.5793431191062108</v>
      </c>
      <c r="E60" s="182">
        <v>2.4022160733497402</v>
      </c>
      <c r="F60" s="182">
        <v>1.8501434961455999E-2</v>
      </c>
      <c r="G60" s="182"/>
      <c r="H60" s="201">
        <v>6.3</v>
      </c>
      <c r="I60" s="182">
        <v>8.5793431191062108</v>
      </c>
      <c r="J60" s="182">
        <v>2.4022160733497402</v>
      </c>
      <c r="K60" s="182">
        <v>1.8501434961455999E-2</v>
      </c>
      <c r="L60" s="207"/>
      <c r="M60" s="208"/>
      <c r="N60" s="206"/>
    </row>
    <row r="61" spans="1:14" ht="21" x14ac:dyDescent="0.25">
      <c r="A61" s="98"/>
      <c r="B61" s="200" t="s">
        <v>198</v>
      </c>
      <c r="C61" s="201">
        <v>9.6999999999999993</v>
      </c>
      <c r="D61" s="182">
        <v>13.7481385979049</v>
      </c>
      <c r="E61" s="182">
        <v>5.9269753066523396</v>
      </c>
      <c r="F61" s="182">
        <v>7.4986721126644E-3</v>
      </c>
      <c r="G61" s="182"/>
      <c r="H61" s="201">
        <v>9.6999999999999993</v>
      </c>
      <c r="I61" s="182">
        <v>13.7481385979049</v>
      </c>
      <c r="J61" s="182">
        <v>5.9269753066523396</v>
      </c>
      <c r="K61" s="182">
        <v>7.4986721126644E-3</v>
      </c>
      <c r="L61" s="207"/>
      <c r="M61" s="209"/>
      <c r="N61" s="206"/>
    </row>
    <row r="62" spans="1:14" ht="21" x14ac:dyDescent="0.25">
      <c r="A62" s="98"/>
      <c r="B62" s="200" t="s">
        <v>199</v>
      </c>
      <c r="C62" s="201">
        <v>9.6999999999999993</v>
      </c>
      <c r="D62" s="182">
        <v>5.7737286408084101</v>
      </c>
      <c r="E62" s="182">
        <v>2.4891185695929599</v>
      </c>
      <c r="F62" s="182">
        <v>1.78554951087414E-2</v>
      </c>
      <c r="G62" s="182"/>
      <c r="H62" s="201">
        <v>9.6999999999999993</v>
      </c>
      <c r="I62" s="182">
        <v>5.7737286408084101</v>
      </c>
      <c r="J62" s="182">
        <v>2.4891185695929599</v>
      </c>
      <c r="K62" s="182">
        <v>1.78554951087414E-2</v>
      </c>
      <c r="L62" s="207"/>
      <c r="M62" s="208"/>
      <c r="N62" s="206"/>
    </row>
    <row r="63" spans="1:14" ht="21" x14ac:dyDescent="0.25">
      <c r="A63" s="98"/>
      <c r="B63" s="200" t="s">
        <v>200</v>
      </c>
      <c r="C63" s="201">
        <v>8.9</v>
      </c>
      <c r="D63" s="182">
        <v>10.484085458544801</v>
      </c>
      <c r="E63" s="182">
        <v>4.1470382480466004</v>
      </c>
      <c r="F63" s="182">
        <v>1.07171532515716E-2</v>
      </c>
      <c r="G63" s="182"/>
      <c r="H63" s="201">
        <v>8.9</v>
      </c>
      <c r="I63" s="182">
        <v>10.484085458544801</v>
      </c>
      <c r="J63" s="182">
        <v>4.1470382480466004</v>
      </c>
      <c r="K63" s="182">
        <v>1.07171532515716E-2</v>
      </c>
      <c r="L63" s="207"/>
      <c r="M63" s="208"/>
      <c r="N63" s="206"/>
    </row>
    <row r="64" spans="1:14" ht="21" x14ac:dyDescent="0.25">
      <c r="A64" s="98"/>
      <c r="B64" s="200" t="s">
        <v>201</v>
      </c>
      <c r="C64" s="201">
        <v>13.2</v>
      </c>
      <c r="D64" s="186">
        <v>20.3198668467017</v>
      </c>
      <c r="E64" s="186">
        <v>11.920988550064999</v>
      </c>
      <c r="F64" s="186">
        <v>3.7282515839847999E-3</v>
      </c>
      <c r="G64" s="186"/>
      <c r="H64" s="201"/>
      <c r="I64" s="186"/>
      <c r="J64" s="186"/>
      <c r="K64" s="186"/>
      <c r="L64" s="207"/>
      <c r="M64" s="208"/>
      <c r="N64" s="206"/>
    </row>
    <row r="65" spans="1:14" ht="21" x14ac:dyDescent="0.25">
      <c r="A65" s="98"/>
      <c r="B65" s="200" t="s">
        <v>203</v>
      </c>
      <c r="C65" s="201">
        <v>14.5</v>
      </c>
      <c r="D65" s="182">
        <v>5.2484448025785602</v>
      </c>
      <c r="E65" s="182">
        <v>3.3823310949950698</v>
      </c>
      <c r="F65" s="182">
        <v>1.3140181489094901E-2</v>
      </c>
      <c r="G65" s="182"/>
      <c r="H65" s="201">
        <v>14.5</v>
      </c>
      <c r="I65" s="182">
        <v>5.2484448025785602</v>
      </c>
      <c r="J65" s="182">
        <v>3.3823310949950698</v>
      </c>
      <c r="K65" s="182">
        <v>1.3140181489094901E-2</v>
      </c>
      <c r="L65" s="207"/>
      <c r="M65" s="208"/>
      <c r="N65" s="206"/>
    </row>
    <row r="66" spans="1:14" ht="21" x14ac:dyDescent="0.25">
      <c r="A66" s="98"/>
      <c r="B66" s="200" t="s">
        <v>204</v>
      </c>
      <c r="C66" s="201">
        <v>13.7</v>
      </c>
      <c r="D66" s="186">
        <v>19.3171891891892</v>
      </c>
      <c r="E66" s="186">
        <v>11.7620218618619</v>
      </c>
      <c r="F66" s="186">
        <v>3.7786398432530302E-3</v>
      </c>
      <c r="G66" s="186"/>
      <c r="H66" s="201">
        <v>13.7</v>
      </c>
      <c r="I66" s="186"/>
      <c r="J66" s="186"/>
      <c r="K66" s="186"/>
      <c r="L66" s="207"/>
      <c r="M66" s="208"/>
      <c r="N66" s="206"/>
    </row>
    <row r="67" spans="1:14" ht="21" x14ac:dyDescent="0.4">
      <c r="A67" s="98"/>
      <c r="B67" s="200" t="s">
        <v>205</v>
      </c>
      <c r="C67" s="201">
        <v>15.2</v>
      </c>
      <c r="D67" s="187" t="s">
        <v>173</v>
      </c>
      <c r="E67" s="187" t="s">
        <v>173</v>
      </c>
      <c r="F67" s="187" t="s">
        <v>173</v>
      </c>
      <c r="G67" s="182"/>
      <c r="H67" s="201"/>
      <c r="I67" s="182"/>
      <c r="J67" s="182"/>
      <c r="K67" s="182"/>
      <c r="L67" s="207"/>
      <c r="M67" s="208"/>
      <c r="N67" s="206"/>
    </row>
    <row r="68" spans="1:14" ht="21" x14ac:dyDescent="0.25">
      <c r="A68" s="98"/>
      <c r="B68" s="200" t="s">
        <v>206</v>
      </c>
      <c r="C68" s="201">
        <v>13.9</v>
      </c>
      <c r="D68" s="182">
        <v>7.3218378378378404</v>
      </c>
      <c r="E68" s="182">
        <v>4.5232687087087102</v>
      </c>
      <c r="F68" s="182">
        <v>9.8257360565104108E-3</v>
      </c>
      <c r="G68" s="182"/>
      <c r="H68" s="201">
        <v>13.9</v>
      </c>
      <c r="I68" s="182">
        <v>7.3218378378378404</v>
      </c>
      <c r="J68" s="182">
        <v>4.5232687087087102</v>
      </c>
      <c r="K68" s="182">
        <v>9.8257360565104108E-3</v>
      </c>
      <c r="L68" s="207"/>
      <c r="M68" s="208"/>
      <c r="N68" s="206"/>
    </row>
    <row r="69" spans="1:14" ht="21" x14ac:dyDescent="0.25">
      <c r="A69" s="98"/>
      <c r="B69" s="200" t="s">
        <v>207</v>
      </c>
      <c r="C69" s="201">
        <v>12.4</v>
      </c>
      <c r="D69" s="182">
        <v>13.8887331489427</v>
      </c>
      <c r="E69" s="182">
        <v>7.6542351576395102</v>
      </c>
      <c r="F69" s="182">
        <v>5.8065167229785896E-3</v>
      </c>
      <c r="G69" s="182"/>
      <c r="H69" s="201">
        <v>12.4</v>
      </c>
      <c r="I69" s="182">
        <v>13.8887331489427</v>
      </c>
      <c r="J69" s="182">
        <v>7.6542351576395102</v>
      </c>
      <c r="K69" s="182">
        <v>5.8065167229785896E-3</v>
      </c>
      <c r="L69" s="207"/>
      <c r="M69" s="208"/>
      <c r="N69" s="206"/>
    </row>
    <row r="70" spans="1:14" s="204" customFormat="1" ht="20.399999999999999" x14ac:dyDescent="0.25">
      <c r="A70" s="98"/>
      <c r="B70" s="92" t="s">
        <v>126</v>
      </c>
      <c r="C70" s="185">
        <f>AVERAGE(C58:C69)</f>
        <v>11.166666666666666</v>
      </c>
      <c r="D70" s="185">
        <f t="shared" ref="D70:F70" si="14">AVERAGE(D58:D69)</f>
        <v>11.431572337042939</v>
      </c>
      <c r="E70" s="185">
        <f t="shared" si="14"/>
        <v>5.6704495801845418</v>
      </c>
      <c r="F70" s="185">
        <f t="shared" si="14"/>
        <v>1.0901324784520465E-2</v>
      </c>
      <c r="G70" s="185"/>
      <c r="H70" s="185">
        <f>AVERAGE(H58:H69)</f>
        <v>10.56</v>
      </c>
      <c r="I70" s="185">
        <f t="shared" ref="I70:K70" si="15">AVERAGE(I58:I69)</f>
        <v>9.5678044079534921</v>
      </c>
      <c r="J70" s="185">
        <f t="shared" si="15"/>
        <v>4.5817789687552173</v>
      </c>
      <c r="K70" s="185">
        <f t="shared" si="15"/>
        <v>1.2489742355831921E-2</v>
      </c>
      <c r="N70" s="206"/>
    </row>
    <row r="71" spans="1:14" s="204" customFormat="1" ht="20.399999999999999" x14ac:dyDescent="0.25">
      <c r="A71" s="91"/>
      <c r="B71" s="92" t="s">
        <v>45</v>
      </c>
      <c r="C71" s="185">
        <f>STDEV(C58:C69)</f>
        <v>3.0179262396352224</v>
      </c>
      <c r="D71" s="185">
        <f t="shared" ref="D71:F71" si="16">STDEV(D58:D69)</f>
        <v>5.3113161250248773</v>
      </c>
      <c r="E71" s="185">
        <f t="shared" si="16"/>
        <v>3.5108313774303563</v>
      </c>
      <c r="F71" s="185">
        <f t="shared" si="16"/>
        <v>6.1999185628940001E-3</v>
      </c>
      <c r="G71" s="185"/>
      <c r="H71" s="185">
        <f>STDEV(H58:H69)</f>
        <v>2.9079202189881266</v>
      </c>
      <c r="I71" s="185">
        <f t="shared" ref="I71:K71" si="17">STDEV(I58:I69)</f>
        <v>3.7022523436532593</v>
      </c>
      <c r="J71" s="185">
        <f t="shared" si="17"/>
        <v>1.8671752390057599</v>
      </c>
      <c r="K71" s="185">
        <f t="shared" si="17"/>
        <v>5.6953560964692592E-3</v>
      </c>
      <c r="N71" s="206"/>
    </row>
    <row r="72" spans="1:14" ht="21" x14ac:dyDescent="0.25">
      <c r="A72" s="84" t="s">
        <v>131</v>
      </c>
      <c r="B72" s="200" t="s">
        <v>195</v>
      </c>
      <c r="C72" s="201">
        <v>6</v>
      </c>
      <c r="D72" s="182">
        <v>4.3596236252368401</v>
      </c>
      <c r="E72" s="186">
        <v>1.1625663000631601</v>
      </c>
      <c r="F72" s="186">
        <v>3.8229599844782997E-2</v>
      </c>
      <c r="G72" s="182"/>
      <c r="H72" s="201">
        <v>6</v>
      </c>
      <c r="I72" s="182">
        <v>4.3596236252368401</v>
      </c>
      <c r="J72" s="182"/>
      <c r="K72" s="182"/>
      <c r="N72" s="206"/>
    </row>
    <row r="73" spans="1:14" ht="21" x14ac:dyDescent="0.25">
      <c r="A73" s="84"/>
      <c r="B73" s="200" t="s">
        <v>196</v>
      </c>
      <c r="C73" s="201">
        <v>7.7</v>
      </c>
      <c r="D73" s="182">
        <v>5.5039000805801797</v>
      </c>
      <c r="E73" s="182">
        <v>1.8835569164652199</v>
      </c>
      <c r="F73" s="182">
        <v>2.3596018817340199E-2</v>
      </c>
      <c r="G73" s="182"/>
      <c r="H73" s="201">
        <v>7.7</v>
      </c>
      <c r="I73" s="182">
        <v>5.5039000805801797</v>
      </c>
      <c r="J73" s="182">
        <v>1.8835569164652199</v>
      </c>
      <c r="K73" s="182">
        <v>2.3596018817340199E-2</v>
      </c>
      <c r="N73" s="206"/>
    </row>
    <row r="74" spans="1:14" ht="21" x14ac:dyDescent="0.25">
      <c r="A74" s="84"/>
      <c r="B74" s="200" t="s">
        <v>197</v>
      </c>
      <c r="C74" s="201">
        <v>7.4</v>
      </c>
      <c r="D74" s="182">
        <v>4.8110325587473</v>
      </c>
      <c r="E74" s="182">
        <v>1.58229515265467</v>
      </c>
      <c r="F74" s="182">
        <v>2.8088592934054399E-2</v>
      </c>
      <c r="G74" s="182"/>
      <c r="H74" s="201">
        <v>7.4</v>
      </c>
      <c r="I74" s="182">
        <v>4.8110325587473</v>
      </c>
      <c r="J74" s="182">
        <v>1.58229515265467</v>
      </c>
      <c r="K74" s="182">
        <v>2.8088592934054399E-2</v>
      </c>
      <c r="N74" s="206"/>
    </row>
    <row r="75" spans="1:14" ht="21" x14ac:dyDescent="0.25">
      <c r="A75" s="84"/>
      <c r="B75" s="200" t="s">
        <v>198</v>
      </c>
      <c r="C75" s="201">
        <v>7</v>
      </c>
      <c r="D75" s="182">
        <v>9.7898998627959095</v>
      </c>
      <c r="E75" s="182">
        <v>3.0457466239809499</v>
      </c>
      <c r="F75" s="182">
        <v>1.4592298681219E-2</v>
      </c>
      <c r="G75" s="182"/>
      <c r="H75" s="201">
        <v>7</v>
      </c>
      <c r="I75" s="182">
        <v>9.7898998627959095</v>
      </c>
      <c r="J75" s="182">
        <v>3.0457466239809499</v>
      </c>
      <c r="K75" s="182">
        <v>1.4592298681219E-2</v>
      </c>
      <c r="N75" s="206"/>
    </row>
    <row r="76" spans="1:14" ht="21" x14ac:dyDescent="0.25">
      <c r="A76" s="84"/>
      <c r="B76" s="200" t="s">
        <v>199</v>
      </c>
      <c r="C76" s="201">
        <v>9.9</v>
      </c>
      <c r="D76" s="182">
        <v>6.55660178147527</v>
      </c>
      <c r="E76" s="182">
        <v>2.88490478384912</v>
      </c>
      <c r="F76" s="182">
        <v>1.5405861813278099E-2</v>
      </c>
      <c r="G76" s="182"/>
      <c r="H76" s="201">
        <v>9.9</v>
      </c>
      <c r="I76" s="182">
        <v>6.55660178147527</v>
      </c>
      <c r="J76" s="182">
        <v>2.88490478384912</v>
      </c>
      <c r="K76" s="182">
        <v>1.5405861813278099E-2</v>
      </c>
      <c r="N76" s="206"/>
    </row>
    <row r="77" spans="1:14" ht="21" x14ac:dyDescent="0.25">
      <c r="A77" s="84"/>
      <c r="B77" s="200" t="s">
        <v>200</v>
      </c>
      <c r="C77" s="201">
        <v>9.6</v>
      </c>
      <c r="D77" s="182">
        <v>16.658508569810699</v>
      </c>
      <c r="E77" s="182">
        <v>7.1076303231192499</v>
      </c>
      <c r="F77" s="182">
        <v>6.2530607845315703E-3</v>
      </c>
      <c r="G77" s="182"/>
      <c r="H77" s="201">
        <v>9.6</v>
      </c>
      <c r="I77" s="182">
        <v>16.658508569810699</v>
      </c>
      <c r="J77" s="182"/>
      <c r="K77" s="182"/>
      <c r="N77" s="206"/>
    </row>
    <row r="78" spans="1:14" ht="21" x14ac:dyDescent="0.25">
      <c r="A78" s="84"/>
      <c r="B78" s="200" t="s">
        <v>201</v>
      </c>
      <c r="C78" s="201">
        <v>15.8</v>
      </c>
      <c r="D78" s="182">
        <v>6.5257211925866203</v>
      </c>
      <c r="E78" s="182">
        <v>4.5825064374608298</v>
      </c>
      <c r="F78" s="182">
        <v>9.69871947830174E-3</v>
      </c>
      <c r="G78" s="182"/>
      <c r="H78" s="201">
        <v>15.8</v>
      </c>
      <c r="I78" s="182">
        <v>6.5257211925866203</v>
      </c>
      <c r="J78" s="182">
        <v>4.5825064374608298</v>
      </c>
      <c r="K78" s="182">
        <v>9.69871947830174E-3</v>
      </c>
      <c r="N78" s="206"/>
    </row>
    <row r="79" spans="1:14" ht="21" x14ac:dyDescent="0.25">
      <c r="A79" s="84"/>
      <c r="B79" s="200" t="s">
        <v>203</v>
      </c>
      <c r="C79" s="201">
        <v>14</v>
      </c>
      <c r="D79" s="182">
        <v>7.16605405405405</v>
      </c>
      <c r="E79" s="182">
        <v>4.4588780780780803</v>
      </c>
      <c r="F79" s="182">
        <v>9.9676294498730594E-3</v>
      </c>
      <c r="G79" s="182"/>
      <c r="H79" s="201">
        <v>14</v>
      </c>
      <c r="I79" s="182">
        <v>7.16605405405405</v>
      </c>
      <c r="J79" s="182">
        <v>4.4588780780780803</v>
      </c>
      <c r="K79" s="182">
        <v>9.9676294498730594E-3</v>
      </c>
      <c r="N79" s="206"/>
    </row>
    <row r="80" spans="1:14" ht="21" x14ac:dyDescent="0.25">
      <c r="A80" s="84"/>
      <c r="B80" s="200" t="s">
        <v>204</v>
      </c>
      <c r="C80" s="201">
        <v>14.2</v>
      </c>
      <c r="D80" s="186">
        <v>28.352648648648699</v>
      </c>
      <c r="E80" s="186">
        <v>17.893671591591598</v>
      </c>
      <c r="F80" s="186">
        <v>2.4838079885924199E-3</v>
      </c>
      <c r="G80" s="186"/>
      <c r="H80" s="201"/>
      <c r="I80" s="186"/>
      <c r="J80" s="186"/>
      <c r="K80" s="186"/>
      <c r="N80" s="206"/>
    </row>
    <row r="81" spans="1:14" ht="21" x14ac:dyDescent="0.25">
      <c r="A81" s="84"/>
      <c r="B81" s="200" t="s">
        <v>205</v>
      </c>
      <c r="C81" s="201">
        <v>13.7</v>
      </c>
      <c r="D81" s="182">
        <v>15.266810810810799</v>
      </c>
      <c r="E81" s="182">
        <v>6.8531017417417397</v>
      </c>
      <c r="F81" s="182">
        <v>6.4853034610206596E-3</v>
      </c>
      <c r="G81" s="182"/>
      <c r="H81" s="201">
        <v>13.7</v>
      </c>
      <c r="I81" s="182">
        <v>15.266810810810799</v>
      </c>
      <c r="J81" s="182">
        <v>6.8531017417417397</v>
      </c>
      <c r="K81" s="182">
        <v>6.4853034610206596E-3</v>
      </c>
      <c r="N81" s="206"/>
    </row>
    <row r="82" spans="1:14" ht="21" x14ac:dyDescent="0.25">
      <c r="A82" s="84"/>
      <c r="B82" s="200" t="s">
        <v>206</v>
      </c>
      <c r="C82" s="210">
        <v>10.1</v>
      </c>
      <c r="D82" s="186">
        <v>43.307891891891899</v>
      </c>
      <c r="E82" s="186">
        <v>26.369694174174199</v>
      </c>
      <c r="F82" s="186">
        <v>1.68543647684668E-3</v>
      </c>
      <c r="G82" s="186"/>
      <c r="H82" s="201"/>
      <c r="I82" s="186"/>
      <c r="J82" s="186"/>
      <c r="K82" s="186"/>
      <c r="N82" s="206"/>
    </row>
    <row r="83" spans="1:14" ht="21" x14ac:dyDescent="0.25">
      <c r="A83" s="84"/>
      <c r="B83" s="200" t="s">
        <v>207</v>
      </c>
      <c r="C83" s="201">
        <v>13.3</v>
      </c>
      <c r="D83" s="182">
        <v>4.92758795217458</v>
      </c>
      <c r="E83" s="182">
        <v>2.9127519895076399</v>
      </c>
      <c r="F83" s="182">
        <v>1.5258574916279501E-2</v>
      </c>
      <c r="G83" s="182"/>
      <c r="H83" s="201">
        <v>13.3</v>
      </c>
      <c r="I83" s="182">
        <v>4.92758795217458</v>
      </c>
      <c r="J83" s="182">
        <v>2.9127519895076399</v>
      </c>
      <c r="K83" s="182">
        <v>1.5258574916279501E-2</v>
      </c>
      <c r="N83" s="206"/>
    </row>
    <row r="84" spans="1:14" s="204" customFormat="1" ht="20.399999999999999" x14ac:dyDescent="0.25">
      <c r="A84" s="91"/>
      <c r="B84" s="92" t="s">
        <v>126</v>
      </c>
      <c r="C84" s="185">
        <f>AVERAGE(C72:C83)</f>
        <v>10.725000000000001</v>
      </c>
      <c r="D84" s="185">
        <f t="shared" ref="D84:F84" si="18">AVERAGE(D72:D83)</f>
        <v>12.768856752401069</v>
      </c>
      <c r="E84" s="185">
        <f t="shared" si="18"/>
        <v>6.7281086760572046</v>
      </c>
      <c r="F84" s="185">
        <f t="shared" si="18"/>
        <v>1.4312075387176694E-2</v>
      </c>
      <c r="G84" s="185"/>
      <c r="H84" s="185">
        <f>AVERAGE(H72:H83)</f>
        <v>10.440000000000001</v>
      </c>
      <c r="I84" s="185">
        <f t="shared" ref="I84:K84" si="19">AVERAGE(I72:I83)</f>
        <v>8.156574048827224</v>
      </c>
      <c r="J84" s="185">
        <f t="shared" si="19"/>
        <v>3.5254677154672809</v>
      </c>
      <c r="K84" s="185">
        <f t="shared" si="19"/>
        <v>1.5386624943920832E-2</v>
      </c>
      <c r="N84" s="206"/>
    </row>
    <row r="85" spans="1:14" s="204" customFormat="1" ht="20.399999999999999" x14ac:dyDescent="0.25">
      <c r="A85" s="91"/>
      <c r="B85" s="92" t="s">
        <v>45</v>
      </c>
      <c r="C85" s="185">
        <f>STDEV(C72:C83)</f>
        <v>3.3409647490725511</v>
      </c>
      <c r="D85" s="185">
        <f t="shared" ref="D85:F85" si="20">STDEV(D72:D83)</f>
        <v>11.920181885619995</v>
      </c>
      <c r="E85" s="185">
        <f t="shared" si="20"/>
        <v>7.6526029208959985</v>
      </c>
      <c r="F85" s="185">
        <f t="shared" si="20"/>
        <v>1.0937450388173106E-2</v>
      </c>
      <c r="G85" s="185"/>
      <c r="H85" s="185">
        <f>STDEV(H72:H83)</f>
        <v>3.4881386312919247</v>
      </c>
      <c r="I85" s="185">
        <f t="shared" ref="I85:K85" si="21">STDEV(I72:I83)</f>
        <v>4.4068046316705827</v>
      </c>
      <c r="J85" s="185">
        <f t="shared" si="21"/>
        <v>1.7133675451831365</v>
      </c>
      <c r="K85" s="185">
        <f t="shared" si="21"/>
        <v>7.2735643115710742E-3</v>
      </c>
    </row>
    <row r="86" spans="1:14" ht="21" x14ac:dyDescent="0.25">
      <c r="A86" s="84" t="s">
        <v>133</v>
      </c>
      <c r="B86" s="200" t="s">
        <v>195</v>
      </c>
      <c r="C86" s="201">
        <v>9</v>
      </c>
      <c r="D86" s="182">
        <v>4.9958139686826204</v>
      </c>
      <c r="E86" s="182">
        <v>1.9983255874730499</v>
      </c>
      <c r="F86" s="182">
        <v>2.2240842394780101E-2</v>
      </c>
      <c r="G86" s="182"/>
      <c r="H86" s="201">
        <v>9</v>
      </c>
      <c r="I86" s="182">
        <v>4.9958139686826204</v>
      </c>
      <c r="J86" s="182">
        <v>1.9983255874730499</v>
      </c>
      <c r="K86" s="182">
        <v>2.2240842394780101E-2</v>
      </c>
    </row>
    <row r="87" spans="1:14" ht="21" x14ac:dyDescent="0.25">
      <c r="A87" s="84"/>
      <c r="B87" s="200" t="s">
        <v>196</v>
      </c>
      <c r="C87" s="201">
        <v>7.8</v>
      </c>
      <c r="D87" s="182">
        <v>14.4878918918919</v>
      </c>
      <c r="E87" s="182">
        <v>5.0224691891891897</v>
      </c>
      <c r="F87" s="182">
        <v>8.8491223679600904E-3</v>
      </c>
      <c r="G87" s="182"/>
      <c r="H87" s="201">
        <v>7.8</v>
      </c>
      <c r="I87" s="182">
        <v>14.4878918918919</v>
      </c>
      <c r="J87" s="182">
        <v>5.0224691891891897</v>
      </c>
      <c r="K87" s="182">
        <v>8.8491223679600904E-3</v>
      </c>
    </row>
    <row r="88" spans="1:14" ht="21" x14ac:dyDescent="0.25">
      <c r="A88" s="84"/>
      <c r="B88" s="200" t="s">
        <v>197</v>
      </c>
      <c r="C88" s="201">
        <v>9.1999999999999993</v>
      </c>
      <c r="D88" s="182">
        <v>10.281729729729699</v>
      </c>
      <c r="E88" s="182">
        <v>4.2040850450450504</v>
      </c>
      <c r="F88" s="182">
        <v>1.05717282044108E-2</v>
      </c>
      <c r="G88" s="182"/>
      <c r="H88" s="201">
        <v>9.1999999999999993</v>
      </c>
      <c r="I88" s="182">
        <v>10.281729729729699</v>
      </c>
      <c r="J88" s="182">
        <v>4.2040850450450504</v>
      </c>
      <c r="K88" s="182">
        <v>1.05717282044108E-2</v>
      </c>
    </row>
    <row r="89" spans="1:14" ht="21" x14ac:dyDescent="0.25">
      <c r="A89" s="84"/>
      <c r="B89" s="200" t="s">
        <v>198</v>
      </c>
      <c r="C89" s="201">
        <v>5.8</v>
      </c>
      <c r="D89" s="182">
        <v>6.7579532634971802</v>
      </c>
      <c r="E89" s="182">
        <v>1.74205017459038</v>
      </c>
      <c r="F89" s="182">
        <v>2.5512723509754701E-2</v>
      </c>
      <c r="G89" s="182"/>
      <c r="H89" s="201">
        <v>5.8</v>
      </c>
      <c r="I89" s="182">
        <v>6.7579532634971802</v>
      </c>
      <c r="J89" s="182">
        <v>1.74205017459038</v>
      </c>
      <c r="K89" s="182">
        <v>2.5512723509754701E-2</v>
      </c>
    </row>
    <row r="90" spans="1:14" ht="21" x14ac:dyDescent="0.25">
      <c r="A90" s="84"/>
      <c r="B90" s="200" t="s">
        <v>199</v>
      </c>
      <c r="C90" s="201">
        <v>7</v>
      </c>
      <c r="D90" s="186">
        <v>3.3673650282030598</v>
      </c>
      <c r="E90" s="186">
        <v>1.0476246754409499</v>
      </c>
      <c r="F90" s="186">
        <v>4.2424014521934998E-2</v>
      </c>
      <c r="G90" s="182"/>
      <c r="H90" s="201">
        <v>7</v>
      </c>
      <c r="I90" s="182"/>
      <c r="J90" s="182"/>
      <c r="K90" s="182"/>
    </row>
    <row r="91" spans="1:14" ht="21" x14ac:dyDescent="0.25">
      <c r="A91" s="84"/>
      <c r="B91" s="200" t="s">
        <v>200</v>
      </c>
      <c r="C91" s="205">
        <v>5.4</v>
      </c>
      <c r="D91" s="182">
        <v>5.2966486486486497</v>
      </c>
      <c r="E91" s="182">
        <v>1.2711956756756799</v>
      </c>
      <c r="F91" s="182">
        <v>3.4962708963607002E-2</v>
      </c>
      <c r="G91" s="182"/>
      <c r="H91" s="201"/>
      <c r="I91" s="182">
        <v>5.2966486486486497</v>
      </c>
      <c r="J91" s="182">
        <v>1.2711956756756799</v>
      </c>
      <c r="K91" s="182">
        <v>3.4962708963607002E-2</v>
      </c>
    </row>
    <row r="92" spans="1:14" ht="21" x14ac:dyDescent="0.25">
      <c r="A92" s="84"/>
      <c r="B92" s="200" t="s">
        <v>201</v>
      </c>
      <c r="C92" s="186">
        <v>14.8</v>
      </c>
      <c r="D92" s="182">
        <v>7.1189999999999998</v>
      </c>
      <c r="E92" s="182">
        <v>1.1614783660372701</v>
      </c>
      <c r="F92" s="182">
        <v>3.8265408761835103E-2</v>
      </c>
      <c r="G92" s="182"/>
      <c r="H92" s="201"/>
      <c r="I92" s="182">
        <v>7.1189999999999998</v>
      </c>
      <c r="J92" s="182">
        <v>1.1614783660372701</v>
      </c>
      <c r="K92" s="182">
        <v>3.8265408761835103E-2</v>
      </c>
    </row>
    <row r="93" spans="1:14" ht="21" x14ac:dyDescent="0.25">
      <c r="A93" s="84"/>
      <c r="B93" s="200" t="s">
        <v>203</v>
      </c>
      <c r="C93" s="201">
        <v>12.3</v>
      </c>
      <c r="D93" s="182">
        <v>13.817808219178101</v>
      </c>
      <c r="E93" s="186">
        <v>7.5537351598173501</v>
      </c>
      <c r="F93" s="186">
        <v>5.8837705458446498E-3</v>
      </c>
      <c r="G93" s="182"/>
      <c r="H93" s="201">
        <v>12.3</v>
      </c>
      <c r="I93" s="182">
        <v>13.817808219178101</v>
      </c>
      <c r="J93" s="182"/>
      <c r="K93" s="182"/>
    </row>
    <row r="94" spans="1:14" ht="21" x14ac:dyDescent="0.25">
      <c r="A94" s="84"/>
      <c r="B94" s="200" t="s">
        <v>204</v>
      </c>
      <c r="C94" s="201">
        <v>12.8</v>
      </c>
      <c r="D94" s="186">
        <v>27.255822854280598</v>
      </c>
      <c r="E94" s="186">
        <v>15.505534779324</v>
      </c>
      <c r="F94" s="186">
        <v>2.86635998544914E-3</v>
      </c>
      <c r="G94" s="182"/>
      <c r="H94" s="201">
        <v>12.8</v>
      </c>
      <c r="I94" s="186"/>
      <c r="J94" s="186"/>
      <c r="K94" s="182"/>
    </row>
    <row r="95" spans="1:14" ht="21" x14ac:dyDescent="0.25">
      <c r="A95" s="84"/>
      <c r="B95" s="200" t="s">
        <v>205</v>
      </c>
      <c r="C95" s="201">
        <v>12.1</v>
      </c>
      <c r="D95" s="182">
        <v>8.1773305747326699</v>
      </c>
      <c r="E95" s="182">
        <v>4.3975866646340096</v>
      </c>
      <c r="F95" s="182">
        <v>1.01065533970877E-2</v>
      </c>
      <c r="G95" s="182"/>
      <c r="H95" s="201">
        <v>12.1</v>
      </c>
      <c r="I95" s="182">
        <v>8.1773305747326699</v>
      </c>
      <c r="J95" s="182">
        <v>4.3975866646340096</v>
      </c>
      <c r="K95" s="182">
        <v>1.01065533970877E-2</v>
      </c>
    </row>
    <row r="96" spans="1:14" ht="21" x14ac:dyDescent="0.25">
      <c r="A96" s="84"/>
      <c r="B96" s="200" t="s">
        <v>206</v>
      </c>
      <c r="C96" s="201">
        <v>12.8</v>
      </c>
      <c r="D96" s="182">
        <v>10.593297297297299</v>
      </c>
      <c r="E96" s="182">
        <v>6.0264091291291297</v>
      </c>
      <c r="F96" s="182">
        <v>7.3749464220108597E-3</v>
      </c>
      <c r="G96" s="182"/>
      <c r="H96" s="201">
        <v>12.8</v>
      </c>
      <c r="I96" s="182">
        <v>10.593297297297299</v>
      </c>
      <c r="J96" s="182">
        <v>6.0264091291291297</v>
      </c>
      <c r="K96" s="182">
        <v>7.3749464220108597E-3</v>
      </c>
    </row>
    <row r="97" spans="1:11" ht="21" x14ac:dyDescent="0.25">
      <c r="A97" s="84"/>
      <c r="B97" s="200" t="s">
        <v>207</v>
      </c>
      <c r="C97" s="201">
        <v>11.7</v>
      </c>
      <c r="D97" s="182">
        <v>5.48067687348912</v>
      </c>
      <c r="E97" s="182">
        <v>2.8499519742143402</v>
      </c>
      <c r="F97" s="182">
        <v>1.5594804700769301E-2</v>
      </c>
      <c r="G97" s="182"/>
      <c r="H97" s="201">
        <v>11.7</v>
      </c>
      <c r="I97" s="182">
        <v>5.48067687348912</v>
      </c>
      <c r="J97" s="182">
        <v>2.8499519742143402</v>
      </c>
      <c r="K97" s="182">
        <v>1.5594804700769301E-2</v>
      </c>
    </row>
    <row r="98" spans="1:11" ht="20.399999999999999" x14ac:dyDescent="0.25">
      <c r="A98" s="91"/>
      <c r="B98" s="92" t="s">
        <v>126</v>
      </c>
      <c r="C98" s="185">
        <f>AVERAGE(C86:C97)</f>
        <v>10.058333333333332</v>
      </c>
      <c r="D98" s="185">
        <f>AVERAGE(D86:D97)</f>
        <v>9.8026115291359073</v>
      </c>
      <c r="E98" s="185">
        <f>AVERAGE(E86:E97)</f>
        <v>4.3983705350475333</v>
      </c>
      <c r="F98" s="185">
        <f>AVERAGE(F86:F97)</f>
        <v>1.8721081981287038E-2</v>
      </c>
      <c r="G98" s="185"/>
      <c r="H98" s="185">
        <f>AVERAGE(H86:H97)</f>
        <v>10.049999999999999</v>
      </c>
      <c r="I98" s="185">
        <f>AVERAGE(I86:I97)</f>
        <v>8.7008150467147232</v>
      </c>
      <c r="J98" s="185">
        <f>AVERAGE(J86:J97)</f>
        <v>3.1859502006653448</v>
      </c>
      <c r="K98" s="185">
        <f>AVERAGE(K86:K97)</f>
        <v>1.9275426524690626E-2</v>
      </c>
    </row>
    <row r="99" spans="1:11" s="204" customFormat="1" ht="20.399999999999999" x14ac:dyDescent="0.25">
      <c r="A99" s="91"/>
      <c r="B99" s="92" t="s">
        <v>45</v>
      </c>
      <c r="C99" s="185">
        <f>STDEV(C86:C97)</f>
        <v>3.0976408422989921</v>
      </c>
      <c r="D99" s="185">
        <f>STDEV(D86:D97)</f>
        <v>6.5098300094351185</v>
      </c>
      <c r="E99" s="185">
        <f>STDEV(E86:E97)</f>
        <v>4.0798977783810964</v>
      </c>
      <c r="F99" s="185">
        <f>STDEV(F86:F97)</f>
        <v>1.3681009093296947E-2</v>
      </c>
      <c r="G99" s="185"/>
      <c r="H99" s="185">
        <f>STDEV(H86:H97)</f>
        <v>2.6111938521169509</v>
      </c>
      <c r="I99" s="185">
        <f>STDEV(I86:I97)</f>
        <v>3.4639447053335948</v>
      </c>
      <c r="J99" s="185">
        <f>STDEV(J86:J97)</f>
        <v>1.7789967614207889</v>
      </c>
      <c r="K99" s="185">
        <f>STDEV(K86:K97)</f>
        <v>1.1608760924308665E-2</v>
      </c>
    </row>
    <row r="100" spans="1:11" s="204" customFormat="1" ht="21" x14ac:dyDescent="0.25">
      <c r="A100" s="99"/>
      <c r="B100" s="107"/>
      <c r="C100" s="201"/>
      <c r="D100" s="182"/>
      <c r="E100" s="182"/>
      <c r="F100" s="182"/>
      <c r="G100" s="182"/>
      <c r="H100" s="201"/>
      <c r="I100" s="182"/>
      <c r="J100" s="182"/>
      <c r="K100" s="182"/>
    </row>
    <row r="101" spans="1:11" ht="21" x14ac:dyDescent="0.25">
      <c r="A101" s="99"/>
      <c r="C101" s="201"/>
      <c r="D101" s="182"/>
      <c r="E101" s="182"/>
      <c r="F101" s="182"/>
      <c r="G101" s="182"/>
      <c r="H101" s="201"/>
      <c r="I101" s="182"/>
      <c r="J101" s="182"/>
      <c r="K101" s="182"/>
    </row>
    <row r="102" spans="1:11" ht="21" x14ac:dyDescent="0.25">
      <c r="A102" s="99"/>
      <c r="C102" s="201"/>
      <c r="D102" s="182"/>
      <c r="E102" s="182"/>
      <c r="F102" s="182"/>
      <c r="G102" s="182"/>
      <c r="H102" s="201"/>
      <c r="I102" s="182"/>
      <c r="J102" s="182"/>
      <c r="K102" s="182"/>
    </row>
    <row r="103" spans="1:11" ht="21" x14ac:dyDescent="0.25">
      <c r="A103" s="99"/>
      <c r="C103" s="201"/>
      <c r="D103" s="182"/>
      <c r="E103" s="182"/>
      <c r="F103" s="182"/>
      <c r="G103" s="182"/>
      <c r="H103" s="201"/>
      <c r="I103" s="182"/>
      <c r="J103" s="182"/>
      <c r="K103" s="182"/>
    </row>
    <row r="104" spans="1:11" ht="21" x14ac:dyDescent="0.25">
      <c r="A104" s="99"/>
      <c r="C104" s="201"/>
      <c r="D104" s="182"/>
      <c r="E104" s="182"/>
      <c r="F104" s="182"/>
      <c r="G104" s="182"/>
      <c r="H104" s="201"/>
      <c r="I104" s="182"/>
      <c r="J104" s="182"/>
      <c r="K104" s="182"/>
    </row>
    <row r="105" spans="1:11" ht="21" x14ac:dyDescent="0.25">
      <c r="A105" s="99"/>
      <c r="C105" s="201"/>
      <c r="D105" s="182"/>
      <c r="E105" s="182"/>
      <c r="F105" s="182"/>
      <c r="G105" s="182"/>
      <c r="H105" s="201"/>
      <c r="I105" s="182"/>
      <c r="J105" s="182"/>
      <c r="K105" s="182"/>
    </row>
    <row r="106" spans="1:11" ht="21" x14ac:dyDescent="0.25">
      <c r="C106" s="201"/>
      <c r="D106" s="182"/>
      <c r="E106" s="182"/>
      <c r="F106" s="182"/>
      <c r="G106" s="182"/>
      <c r="H106" s="201"/>
      <c r="I106" s="182"/>
      <c r="J106" s="182"/>
      <c r="K106" s="182"/>
    </row>
    <row r="107" spans="1:11" ht="21" x14ac:dyDescent="0.25">
      <c r="C107" s="201"/>
      <c r="D107" s="182"/>
      <c r="E107" s="182"/>
      <c r="F107" s="182"/>
      <c r="G107" s="182"/>
      <c r="H107" s="201"/>
      <c r="I107" s="182"/>
      <c r="J107" s="182"/>
      <c r="K107" s="182"/>
    </row>
    <row r="108" spans="1:11" ht="21" x14ac:dyDescent="0.25">
      <c r="C108" s="201"/>
      <c r="D108" s="182"/>
      <c r="E108" s="182"/>
      <c r="F108" s="182"/>
      <c r="G108" s="182"/>
      <c r="H108" s="201"/>
      <c r="I108" s="182"/>
      <c r="J108" s="182"/>
      <c r="K108" s="182"/>
    </row>
    <row r="109" spans="1:11" ht="21" x14ac:dyDescent="0.25">
      <c r="C109" s="201"/>
      <c r="D109" s="182"/>
      <c r="E109" s="182"/>
      <c r="F109" s="182"/>
      <c r="G109" s="182"/>
      <c r="H109" s="201"/>
      <c r="I109" s="182"/>
      <c r="J109" s="182"/>
      <c r="K109" s="182"/>
    </row>
    <row r="110" spans="1:11" ht="21" x14ac:dyDescent="0.25">
      <c r="C110" s="201"/>
      <c r="D110" s="182"/>
      <c r="E110" s="182"/>
      <c r="F110" s="182"/>
      <c r="G110" s="182"/>
      <c r="H110" s="201"/>
      <c r="I110" s="182"/>
      <c r="J110" s="182"/>
      <c r="K110" s="182"/>
    </row>
    <row r="111" spans="1:11" ht="21" x14ac:dyDescent="0.25">
      <c r="C111" s="201"/>
      <c r="D111" s="182"/>
      <c r="E111" s="182"/>
      <c r="F111" s="182"/>
      <c r="G111" s="182"/>
      <c r="H111" s="201"/>
      <c r="I111" s="182"/>
      <c r="J111" s="182"/>
      <c r="K111" s="182"/>
    </row>
    <row r="112" spans="1:11" ht="21" x14ac:dyDescent="0.25">
      <c r="C112" s="201"/>
      <c r="D112" s="182"/>
      <c r="E112" s="182"/>
      <c r="F112" s="182"/>
      <c r="G112" s="182"/>
      <c r="H112" s="201"/>
      <c r="I112" s="182"/>
      <c r="J112" s="182"/>
      <c r="K112" s="182"/>
    </row>
    <row r="113" spans="3:11" ht="21" x14ac:dyDescent="0.25">
      <c r="C113" s="201"/>
      <c r="D113" s="182"/>
      <c r="E113" s="182"/>
      <c r="F113" s="182"/>
      <c r="G113" s="182"/>
      <c r="H113" s="201"/>
      <c r="I113" s="182"/>
      <c r="J113" s="182"/>
      <c r="K113" s="182"/>
    </row>
    <row r="114" spans="3:11" ht="21" x14ac:dyDescent="0.25">
      <c r="C114" s="201"/>
      <c r="D114" s="182"/>
      <c r="E114" s="182"/>
      <c r="F114" s="182"/>
      <c r="G114" s="182"/>
      <c r="H114" s="201"/>
      <c r="I114" s="182"/>
      <c r="J114" s="182"/>
      <c r="K114" s="182"/>
    </row>
    <row r="115" spans="3:11" ht="21" x14ac:dyDescent="0.25">
      <c r="C115" s="201"/>
      <c r="D115" s="182"/>
      <c r="E115" s="182"/>
      <c r="F115" s="182"/>
      <c r="G115" s="182"/>
      <c r="H115" s="201"/>
      <c r="I115" s="182"/>
      <c r="J115" s="182"/>
      <c r="K115" s="182"/>
    </row>
    <row r="116" spans="3:11" ht="21" x14ac:dyDescent="0.25">
      <c r="C116" s="201"/>
      <c r="D116" s="182"/>
      <c r="E116" s="182"/>
      <c r="F116" s="182"/>
      <c r="G116" s="182"/>
      <c r="H116" s="201"/>
      <c r="I116" s="182"/>
      <c r="J116" s="182"/>
      <c r="K116" s="182"/>
    </row>
    <row r="117" spans="3:11" ht="21" x14ac:dyDescent="0.25">
      <c r="C117" s="201"/>
      <c r="D117" s="182"/>
      <c r="E117" s="182"/>
      <c r="F117" s="182"/>
      <c r="G117" s="182"/>
      <c r="H117" s="201"/>
      <c r="I117" s="182"/>
      <c r="J117" s="182"/>
      <c r="K117" s="182"/>
    </row>
    <row r="118" spans="3:11" ht="21" x14ac:dyDescent="0.25">
      <c r="C118" s="201"/>
      <c r="D118" s="182"/>
      <c r="E118" s="182"/>
      <c r="F118" s="182"/>
      <c r="G118" s="182"/>
      <c r="H118" s="201"/>
      <c r="I118" s="182"/>
      <c r="J118" s="182"/>
      <c r="K118" s="182"/>
    </row>
    <row r="119" spans="3:11" ht="21" x14ac:dyDescent="0.25">
      <c r="C119" s="201"/>
      <c r="D119" s="182"/>
      <c r="E119" s="182"/>
      <c r="F119" s="182"/>
      <c r="G119" s="182"/>
      <c r="H119" s="201"/>
      <c r="I119" s="182"/>
      <c r="J119" s="182"/>
      <c r="K119" s="182"/>
    </row>
    <row r="120" spans="3:11" ht="21" x14ac:dyDescent="0.25">
      <c r="C120" s="201"/>
      <c r="D120" s="182"/>
      <c r="E120" s="182"/>
      <c r="F120" s="182"/>
      <c r="G120" s="182"/>
      <c r="H120" s="201"/>
      <c r="I120" s="182"/>
      <c r="J120" s="182"/>
      <c r="K120" s="182"/>
    </row>
    <row r="121" spans="3:11" x14ac:dyDescent="0.25">
      <c r="C121" s="211"/>
      <c r="D121" s="212"/>
      <c r="E121" s="212"/>
      <c r="F121" s="188"/>
      <c r="G121" s="188"/>
      <c r="H121" s="211"/>
      <c r="I121" s="212"/>
      <c r="J121" s="212"/>
      <c r="K121" s="188"/>
    </row>
    <row r="122" spans="3:11" x14ac:dyDescent="0.25">
      <c r="C122" s="211"/>
      <c r="D122" s="212"/>
      <c r="E122" s="212"/>
      <c r="F122" s="188"/>
      <c r="G122" s="188"/>
      <c r="H122" s="211"/>
      <c r="I122" s="212"/>
      <c r="J122" s="212"/>
      <c r="K122" s="188"/>
    </row>
    <row r="123" spans="3:11" x14ac:dyDescent="0.25">
      <c r="C123" s="211"/>
      <c r="D123" s="212"/>
      <c r="E123" s="212"/>
      <c r="F123" s="188"/>
      <c r="G123" s="188"/>
      <c r="H123" s="211"/>
      <c r="I123" s="212"/>
      <c r="J123" s="212"/>
      <c r="K123" s="188"/>
    </row>
    <row r="124" spans="3:11" x14ac:dyDescent="0.25">
      <c r="C124" s="211"/>
      <c r="D124" s="212"/>
      <c r="E124" s="212"/>
      <c r="F124" s="188"/>
      <c r="G124" s="188"/>
      <c r="H124" s="211"/>
      <c r="I124" s="212"/>
      <c r="J124" s="212"/>
      <c r="K124" s="188"/>
    </row>
    <row r="125" spans="3:11" x14ac:dyDescent="0.25">
      <c r="C125" s="211"/>
      <c r="D125" s="212"/>
      <c r="E125" s="212"/>
      <c r="F125" s="188"/>
      <c r="G125" s="188"/>
      <c r="H125" s="211"/>
      <c r="I125" s="212"/>
      <c r="J125" s="212"/>
      <c r="K125" s="188"/>
    </row>
    <row r="126" spans="3:11" x14ac:dyDescent="0.25">
      <c r="C126" s="211"/>
      <c r="D126" s="212"/>
      <c r="E126" s="212"/>
      <c r="F126" s="188"/>
      <c r="G126" s="188"/>
      <c r="H126" s="211"/>
      <c r="I126" s="212"/>
      <c r="J126" s="212"/>
      <c r="K126" s="188"/>
    </row>
    <row r="127" spans="3:11" x14ac:dyDescent="0.25">
      <c r="C127" s="211"/>
      <c r="D127" s="212"/>
      <c r="E127" s="212"/>
      <c r="F127" s="188"/>
      <c r="G127" s="188"/>
      <c r="H127" s="211"/>
      <c r="I127" s="212"/>
      <c r="J127" s="212"/>
      <c r="K127" s="188"/>
    </row>
    <row r="128" spans="3:11" x14ac:dyDescent="0.25">
      <c r="C128" s="211"/>
      <c r="D128" s="212"/>
      <c r="E128" s="212"/>
      <c r="F128" s="188"/>
      <c r="G128" s="188"/>
      <c r="H128" s="211"/>
      <c r="I128" s="212"/>
      <c r="J128" s="212"/>
      <c r="K128" s="188"/>
    </row>
    <row r="129" spans="3:11" x14ac:dyDescent="0.25">
      <c r="C129" s="211"/>
      <c r="D129" s="212"/>
      <c r="E129" s="212"/>
      <c r="F129" s="188"/>
      <c r="G129" s="188"/>
      <c r="H129" s="211"/>
      <c r="I129" s="212"/>
      <c r="J129" s="212"/>
      <c r="K129" s="188"/>
    </row>
    <row r="130" spans="3:11" x14ac:dyDescent="0.25">
      <c r="C130" s="211"/>
      <c r="D130" s="212"/>
      <c r="E130" s="212"/>
      <c r="F130" s="188"/>
      <c r="G130" s="188"/>
      <c r="H130" s="211"/>
      <c r="I130" s="212"/>
      <c r="J130" s="212"/>
      <c r="K130" s="188"/>
    </row>
    <row r="131" spans="3:11" x14ac:dyDescent="0.25">
      <c r="C131" s="211"/>
      <c r="D131" s="212"/>
      <c r="E131" s="212"/>
      <c r="F131" s="188"/>
      <c r="G131" s="188"/>
      <c r="H131" s="211"/>
      <c r="I131" s="212"/>
      <c r="J131" s="212"/>
      <c r="K131" s="188"/>
    </row>
    <row r="132" spans="3:11" x14ac:dyDescent="0.25">
      <c r="C132" s="211"/>
      <c r="D132" s="212"/>
      <c r="E132" s="212"/>
      <c r="F132" s="188"/>
      <c r="G132" s="188"/>
      <c r="H132" s="211"/>
      <c r="I132" s="212"/>
      <c r="J132" s="212"/>
      <c r="K132" s="188"/>
    </row>
    <row r="133" spans="3:11" x14ac:dyDescent="0.25">
      <c r="C133" s="211"/>
      <c r="D133" s="212"/>
      <c r="E133" s="212"/>
      <c r="F133" s="188"/>
      <c r="G133" s="188"/>
      <c r="H133" s="211"/>
      <c r="I133" s="212"/>
      <c r="J133" s="212"/>
      <c r="K133" s="188"/>
    </row>
    <row r="134" spans="3:11" x14ac:dyDescent="0.25">
      <c r="C134" s="211"/>
      <c r="D134" s="212"/>
      <c r="E134" s="212"/>
      <c r="F134" s="188"/>
      <c r="G134" s="188"/>
      <c r="H134" s="211"/>
      <c r="I134" s="212"/>
      <c r="J134" s="212"/>
      <c r="K134" s="188"/>
    </row>
    <row r="135" spans="3:11" x14ac:dyDescent="0.25">
      <c r="C135" s="211"/>
      <c r="D135" s="212"/>
      <c r="E135" s="212"/>
      <c r="F135" s="188"/>
      <c r="G135" s="188"/>
      <c r="H135" s="211"/>
      <c r="I135" s="212"/>
      <c r="J135" s="212"/>
      <c r="K135" s="188"/>
    </row>
    <row r="136" spans="3:11" x14ac:dyDescent="0.25">
      <c r="C136" s="211"/>
      <c r="D136" s="212"/>
      <c r="E136" s="212"/>
      <c r="F136" s="188"/>
      <c r="G136" s="188"/>
      <c r="H136" s="211"/>
      <c r="I136" s="212"/>
      <c r="J136" s="212"/>
      <c r="K136" s="188"/>
    </row>
    <row r="137" spans="3:11" x14ac:dyDescent="0.25">
      <c r="C137" s="211"/>
      <c r="D137" s="212"/>
      <c r="E137" s="212"/>
      <c r="F137" s="188"/>
      <c r="G137" s="188"/>
      <c r="H137" s="211"/>
      <c r="I137" s="212"/>
      <c r="J137" s="212"/>
      <c r="K137" s="188"/>
    </row>
    <row r="138" spans="3:11" x14ac:dyDescent="0.25">
      <c r="C138" s="211"/>
      <c r="H138" s="211"/>
    </row>
    <row r="139" spans="3:11" x14ac:dyDescent="0.25">
      <c r="C139" s="211"/>
      <c r="H139" s="211"/>
    </row>
    <row r="140" spans="3:11" x14ac:dyDescent="0.25">
      <c r="C140" s="211"/>
      <c r="H140" s="211"/>
    </row>
    <row r="141" spans="3:11" x14ac:dyDescent="0.25">
      <c r="C141" s="211"/>
      <c r="H141" s="211"/>
    </row>
  </sheetData>
  <mergeCells count="8">
    <mergeCell ref="A72:A83"/>
    <mergeCell ref="A86:A97"/>
    <mergeCell ref="A3:A14"/>
    <mergeCell ref="G9:G14"/>
    <mergeCell ref="A17:A28"/>
    <mergeCell ref="A31:A42"/>
    <mergeCell ref="A45:A55"/>
    <mergeCell ref="A58:A70"/>
  </mergeCells>
  <phoneticPr fontId="1" type="noConversion"/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F30CA-B406-4EAF-92CC-216D93CE8A78}">
  <dimension ref="A1:AI137"/>
  <sheetViews>
    <sheetView workbookViewId="0">
      <selection activeCell="N16" sqref="N16"/>
    </sheetView>
  </sheetViews>
  <sheetFormatPr defaultRowHeight="14.4" x14ac:dyDescent="0.25"/>
  <cols>
    <col min="2" max="2" width="10.88671875" style="213" customWidth="1"/>
    <col min="4" max="4" width="10.44140625" style="64" bestFit="1" customWidth="1"/>
    <col min="5" max="5" width="10.44140625" style="214" bestFit="1" customWidth="1"/>
    <col min="6" max="6" width="10.44140625" style="64" bestFit="1" customWidth="1"/>
    <col min="7" max="7" width="10.44140625" style="214" bestFit="1" customWidth="1"/>
    <col min="8" max="8" width="13.21875" customWidth="1"/>
    <col min="9" max="10" width="8.88671875" style="214"/>
    <col min="11" max="11" width="14.44140625" style="189" customWidth="1"/>
    <col min="12" max="13" width="8.88671875" style="214"/>
    <col min="14" max="14" width="8.88671875" style="64"/>
    <col min="15" max="15" width="8.88671875" style="214"/>
    <col min="16" max="16" width="14.109375" customWidth="1"/>
    <col min="17" max="18" width="8.88671875" style="214"/>
    <col min="20" max="20" width="8.88671875" style="214"/>
    <col min="21" max="21" width="10.44140625" style="214" customWidth="1"/>
    <col min="23" max="23" width="14.109375" customWidth="1"/>
    <col min="24" max="24" width="8.88671875" style="214"/>
  </cols>
  <sheetData>
    <row r="1" spans="2:35" ht="15.6" x14ac:dyDescent="0.25">
      <c r="K1" s="180"/>
    </row>
    <row r="2" spans="2:35" ht="31.2" customHeight="1" x14ac:dyDescent="0.25">
      <c r="B2" s="215"/>
      <c r="D2" s="216"/>
      <c r="E2" s="216"/>
      <c r="F2" s="217"/>
      <c r="G2" s="216"/>
      <c r="H2" s="216"/>
      <c r="I2" s="64"/>
      <c r="J2" s="64"/>
      <c r="K2" s="180"/>
      <c r="L2" s="64"/>
      <c r="M2" s="12" t="s">
        <v>208</v>
      </c>
      <c r="N2" s="214"/>
      <c r="O2" s="64"/>
      <c r="P2" s="64"/>
      <c r="Q2" s="64"/>
      <c r="U2" s="216"/>
      <c r="W2" s="64"/>
      <c r="X2" s="64"/>
    </row>
    <row r="3" spans="2:35" s="22" customFormat="1" ht="41.25" customHeight="1" x14ac:dyDescent="0.25">
      <c r="B3" s="218" t="s">
        <v>70</v>
      </c>
      <c r="C3" s="22" t="s">
        <v>93</v>
      </c>
      <c r="D3" s="219" t="s">
        <v>209</v>
      </c>
      <c r="E3" s="220" t="s">
        <v>210</v>
      </c>
      <c r="F3" s="219" t="s">
        <v>211</v>
      </c>
      <c r="G3" s="220" t="s">
        <v>212</v>
      </c>
      <c r="H3" s="220" t="s">
        <v>213</v>
      </c>
      <c r="I3" s="220" t="s">
        <v>214</v>
      </c>
      <c r="J3" s="220"/>
      <c r="K3" s="181"/>
      <c r="L3" s="220"/>
      <c r="M3" s="220"/>
      <c r="N3" s="219" t="s">
        <v>209</v>
      </c>
      <c r="O3" s="220" t="s">
        <v>210</v>
      </c>
      <c r="P3" s="220" t="s">
        <v>213</v>
      </c>
      <c r="Q3" s="220" t="s">
        <v>214</v>
      </c>
      <c r="R3" s="220" t="s">
        <v>212</v>
      </c>
      <c r="T3" s="220"/>
      <c r="U3" s="220"/>
      <c r="W3" s="220"/>
      <c r="X3" s="220"/>
      <c r="AB3" s="221"/>
    </row>
    <row r="4" spans="2:35" s="25" customFormat="1" ht="16.95" customHeight="1" x14ac:dyDescent="0.25">
      <c r="B4" s="222" t="s">
        <v>0</v>
      </c>
      <c r="C4" s="25">
        <v>1</v>
      </c>
      <c r="D4" s="223">
        <v>1.1231589930334911</v>
      </c>
      <c r="E4" s="224">
        <v>1.2091687857421232</v>
      </c>
      <c r="F4" s="225">
        <v>1.1994402156869082</v>
      </c>
      <c r="G4" s="223">
        <v>1.1531887308327686</v>
      </c>
      <c r="H4" s="225">
        <v>1.14937629024114</v>
      </c>
      <c r="I4" s="224">
        <v>1.1656426962848605</v>
      </c>
      <c r="J4" s="224"/>
      <c r="K4" s="182"/>
      <c r="L4" s="224"/>
      <c r="M4" s="224"/>
      <c r="N4" s="223">
        <v>1.1231589930334911</v>
      </c>
      <c r="O4" s="224">
        <v>1.2091687857421232</v>
      </c>
      <c r="P4" s="225">
        <v>1.149376290241144</v>
      </c>
      <c r="Q4" s="224">
        <v>1.1656426962848605</v>
      </c>
      <c r="R4" s="223">
        <v>1.1531887308327686</v>
      </c>
      <c r="T4" s="223"/>
      <c r="X4" s="224"/>
      <c r="AI4" s="226"/>
    </row>
    <row r="5" spans="2:35" ht="16.95" customHeight="1" x14ac:dyDescent="0.25">
      <c r="B5" s="227"/>
      <c r="C5">
        <v>2</v>
      </c>
      <c r="D5" s="64">
        <v>1.1745671606583452</v>
      </c>
      <c r="E5" s="64">
        <v>1.002332238593646</v>
      </c>
      <c r="F5" s="64">
        <v>1.26692294400838</v>
      </c>
      <c r="G5" s="214">
        <v>1.1022699482887144</v>
      </c>
      <c r="H5" s="228">
        <v>1.1872894792541699</v>
      </c>
      <c r="I5" s="64">
        <v>1.136588056929261</v>
      </c>
      <c r="J5" s="64"/>
      <c r="K5" s="182"/>
      <c r="L5" s="64"/>
      <c r="M5" s="64"/>
      <c r="N5" s="64">
        <v>1.18</v>
      </c>
      <c r="O5" s="64">
        <v>1.002332238593646</v>
      </c>
      <c r="P5" s="228"/>
      <c r="Q5" s="64">
        <v>1.136588056929261</v>
      </c>
      <c r="R5" s="214">
        <v>1.1022699482887144</v>
      </c>
      <c r="U5"/>
      <c r="X5" s="64"/>
      <c r="AI5" s="226"/>
    </row>
    <row r="6" spans="2:35" ht="16.95" customHeight="1" x14ac:dyDescent="0.25">
      <c r="B6" s="227"/>
      <c r="C6">
        <v>3</v>
      </c>
      <c r="D6" s="228">
        <v>0.70646511692299896</v>
      </c>
      <c r="E6" s="228">
        <v>1.2177899287691407</v>
      </c>
      <c r="F6" s="64">
        <v>1.2961104417318359</v>
      </c>
      <c r="G6" s="214">
        <v>1.091654953892141</v>
      </c>
      <c r="H6" s="64">
        <v>0.97936234526888744</v>
      </c>
      <c r="I6" s="64">
        <v>1.4165202633057519</v>
      </c>
      <c r="J6" s="64"/>
      <c r="K6" s="182"/>
      <c r="L6" s="64"/>
      <c r="M6" s="64"/>
      <c r="O6" s="64"/>
      <c r="P6" s="64">
        <v>0.97936234526888744</v>
      </c>
      <c r="Q6" s="64">
        <v>1.4165202633057519</v>
      </c>
      <c r="R6" s="214">
        <v>1.091654953892141</v>
      </c>
      <c r="U6"/>
      <c r="X6" s="64"/>
      <c r="AI6" s="226"/>
    </row>
    <row r="7" spans="2:35" ht="16.95" customHeight="1" x14ac:dyDescent="0.25">
      <c r="B7" s="227"/>
      <c r="C7">
        <v>4</v>
      </c>
      <c r="D7" s="64">
        <v>1.4289150531943771</v>
      </c>
      <c r="E7" s="64">
        <v>1.0561853238812742</v>
      </c>
      <c r="F7" s="64">
        <v>0.98316546945322514</v>
      </c>
      <c r="G7" s="214">
        <v>1.0038832656806849</v>
      </c>
      <c r="H7" s="64">
        <v>0.90339488567659887</v>
      </c>
      <c r="I7" s="64">
        <v>1.158449968861109</v>
      </c>
      <c r="J7" s="64"/>
      <c r="K7" s="182"/>
      <c r="L7" s="64"/>
      <c r="M7" s="64"/>
      <c r="N7" s="64">
        <v>1.43</v>
      </c>
      <c r="O7" s="64">
        <v>1.0561853238812742</v>
      </c>
      <c r="P7" s="64">
        <v>0.90339488567659887</v>
      </c>
      <c r="Q7" s="64">
        <v>1.158449968861109</v>
      </c>
      <c r="R7" s="214">
        <v>1.0038832656806849</v>
      </c>
      <c r="U7"/>
      <c r="X7" s="64"/>
      <c r="AI7" s="226"/>
    </row>
    <row r="8" spans="2:35" ht="16.95" customHeight="1" x14ac:dyDescent="0.25">
      <c r="B8" s="227"/>
      <c r="C8">
        <v>5</v>
      </c>
      <c r="D8" s="228">
        <v>1.4662663811291647</v>
      </c>
      <c r="E8" s="64">
        <v>1.0374867041396958</v>
      </c>
      <c r="F8" s="64">
        <v>1.0080483661770752</v>
      </c>
      <c r="G8" s="214">
        <v>1.1158446678852914</v>
      </c>
      <c r="H8" s="64">
        <v>1.0181462487829114</v>
      </c>
      <c r="I8" s="64">
        <v>1.3848334499351875</v>
      </c>
      <c r="J8" s="64"/>
      <c r="K8" s="182"/>
      <c r="L8" s="64"/>
      <c r="M8" s="64"/>
      <c r="O8" s="64">
        <v>1.0374867041396958</v>
      </c>
      <c r="P8" s="64">
        <v>1.0181462487829114</v>
      </c>
      <c r="Q8" s="64">
        <v>1.3848334499351875</v>
      </c>
      <c r="R8" s="214">
        <v>1.1158446678852914</v>
      </c>
      <c r="U8"/>
      <c r="X8" s="64"/>
      <c r="AI8" s="226"/>
    </row>
    <row r="9" spans="2:35" ht="16.95" customHeight="1" x14ac:dyDescent="0.25">
      <c r="B9" s="227"/>
      <c r="C9">
        <v>6</v>
      </c>
      <c r="D9" s="64">
        <v>1.085</v>
      </c>
      <c r="E9" s="228">
        <v>0.85816915362534429</v>
      </c>
      <c r="F9" s="64">
        <v>1.1530832341682853</v>
      </c>
      <c r="G9" s="228">
        <v>1.1325320262650647</v>
      </c>
      <c r="H9" s="64">
        <v>1.066037977258395</v>
      </c>
      <c r="I9" s="64">
        <v>0.91186478680776406</v>
      </c>
      <c r="J9" s="64"/>
      <c r="K9" s="182"/>
      <c r="L9" s="64"/>
      <c r="M9" s="64"/>
      <c r="N9" s="64">
        <v>1.085</v>
      </c>
      <c r="O9" s="64"/>
      <c r="P9" s="64">
        <v>1.066037977258395</v>
      </c>
      <c r="Q9" s="64">
        <v>0.91186478680776406</v>
      </c>
      <c r="U9"/>
      <c r="X9" s="64"/>
      <c r="AI9" s="226"/>
    </row>
    <row r="10" spans="2:35" ht="23.25" customHeight="1" x14ac:dyDescent="0.25">
      <c r="B10" s="227"/>
      <c r="C10">
        <v>7</v>
      </c>
      <c r="D10" s="214">
        <v>0.92765557249393527</v>
      </c>
      <c r="E10" s="214">
        <v>1.0712168079906232</v>
      </c>
      <c r="F10" s="64">
        <v>1.0792145721178092</v>
      </c>
      <c r="G10" s="214">
        <v>1.1111560088392658</v>
      </c>
      <c r="H10" s="64">
        <v>1.0302889371333426</v>
      </c>
      <c r="I10" s="64">
        <v>0.8550191934417839</v>
      </c>
      <c r="J10" s="64"/>
      <c r="K10" s="137"/>
      <c r="L10" s="64"/>
      <c r="M10" s="64"/>
      <c r="N10" s="64">
        <v>0.93</v>
      </c>
      <c r="O10" s="214">
        <v>1.0712168079906232</v>
      </c>
      <c r="P10" s="64">
        <v>1.0302889371333426</v>
      </c>
      <c r="Q10" s="64">
        <v>0.8550191934417839</v>
      </c>
      <c r="R10" s="214">
        <v>1.1111560088392658</v>
      </c>
      <c r="U10"/>
      <c r="X10" s="64"/>
      <c r="AI10" s="226"/>
    </row>
    <row r="11" spans="2:35" s="32" customFormat="1" ht="16.95" customHeight="1" x14ac:dyDescent="0.25">
      <c r="B11" s="229"/>
      <c r="C11" s="32">
        <v>8</v>
      </c>
      <c r="D11" s="230">
        <v>0.99301384278604599</v>
      </c>
      <c r="E11" s="230">
        <v>0.8842274540032119</v>
      </c>
      <c r="F11" s="230">
        <v>1.0752752755264543</v>
      </c>
      <c r="G11" s="231">
        <v>1.0436638080559042</v>
      </c>
      <c r="H11" s="230">
        <v>1.0401074721054022</v>
      </c>
      <c r="I11" s="230">
        <v>1.0158043074314147</v>
      </c>
      <c r="J11" s="230"/>
      <c r="K11" s="89" t="s">
        <v>215</v>
      </c>
      <c r="L11" s="230"/>
      <c r="M11" s="230"/>
      <c r="N11" s="230">
        <v>0.99</v>
      </c>
      <c r="O11" s="230">
        <v>0.8842274540032119</v>
      </c>
      <c r="P11" s="230">
        <v>1.0401074721054022</v>
      </c>
      <c r="Q11" s="230">
        <v>1.0158043074314147</v>
      </c>
      <c r="R11" s="231">
        <v>1.0436638080559</v>
      </c>
      <c r="T11" s="231"/>
      <c r="X11" s="231"/>
      <c r="AI11" s="226"/>
    </row>
    <row r="12" spans="2:35" s="25" customFormat="1" ht="16.95" customHeight="1" x14ac:dyDescent="0.25">
      <c r="B12" s="222" t="s">
        <v>34</v>
      </c>
      <c r="C12" s="25">
        <v>1</v>
      </c>
      <c r="D12" s="223">
        <v>0.69622675755082908</v>
      </c>
      <c r="E12" s="224">
        <v>0.93576986628310543</v>
      </c>
      <c r="F12" s="225">
        <v>0.89771764008286015</v>
      </c>
      <c r="G12" s="223">
        <v>0.79619945474657494</v>
      </c>
      <c r="H12" s="225">
        <v>1.1261476519283369</v>
      </c>
      <c r="I12" s="224">
        <v>0.37358551015009672</v>
      </c>
      <c r="J12" s="224"/>
      <c r="K12" s="89"/>
      <c r="L12" s="224"/>
      <c r="M12" s="224"/>
      <c r="N12" s="225">
        <v>0.7</v>
      </c>
      <c r="O12" s="224">
        <v>0.93576986628310543</v>
      </c>
      <c r="P12" s="225">
        <v>1.1261476519283369</v>
      </c>
      <c r="Q12" s="224">
        <v>0.37358551015009672</v>
      </c>
      <c r="R12" s="223">
        <v>0.79619945474657494</v>
      </c>
      <c r="T12" s="223"/>
      <c r="X12" s="225"/>
      <c r="AI12" s="226"/>
    </row>
    <row r="13" spans="2:35" ht="16.95" customHeight="1" x14ac:dyDescent="0.25">
      <c r="B13" s="227"/>
      <c r="C13">
        <v>2</v>
      </c>
      <c r="D13" s="64">
        <v>0.96701037951526758</v>
      </c>
      <c r="E13" s="64">
        <v>0.85845313776017185</v>
      </c>
      <c r="F13" s="64">
        <v>0.88544730067007182</v>
      </c>
      <c r="G13" s="214">
        <v>0.78626217366247975</v>
      </c>
      <c r="H13" s="64">
        <v>0.86307794481614297</v>
      </c>
      <c r="I13" s="64">
        <v>0.82451451916754281</v>
      </c>
      <c r="J13" s="64"/>
      <c r="K13" s="89"/>
      <c r="L13" s="64"/>
      <c r="M13" s="64"/>
      <c r="N13" s="64">
        <v>0.97</v>
      </c>
      <c r="O13" s="64">
        <v>0.85845313776017185</v>
      </c>
      <c r="P13" s="64">
        <v>0.86307794481614297</v>
      </c>
      <c r="Q13" s="64">
        <v>0.82451451916754281</v>
      </c>
      <c r="R13" s="214">
        <v>0.78626217366247975</v>
      </c>
      <c r="U13"/>
      <c r="X13" s="232"/>
      <c r="AI13" s="226"/>
    </row>
    <row r="14" spans="2:35" ht="13.95" customHeight="1" x14ac:dyDescent="0.25">
      <c r="B14" s="227"/>
      <c r="C14">
        <v>3</v>
      </c>
      <c r="D14" s="64">
        <v>0.66652384844542634</v>
      </c>
      <c r="E14" s="64">
        <v>0.75575238776905618</v>
      </c>
      <c r="F14" s="64">
        <v>0.95503935092843517</v>
      </c>
      <c r="G14" s="228">
        <v>1.1065505226551493</v>
      </c>
      <c r="H14" s="228">
        <v>0.75221679692159693</v>
      </c>
      <c r="I14" s="64">
        <v>0.81915908137615878</v>
      </c>
      <c r="J14" s="64"/>
      <c r="K14" s="89"/>
      <c r="L14" s="64"/>
      <c r="M14" s="64"/>
      <c r="N14" s="64">
        <v>0.67</v>
      </c>
      <c r="O14" s="64">
        <v>0.75575238776905618</v>
      </c>
      <c r="P14" s="228"/>
      <c r="Q14" s="64">
        <v>0.81915908137615878</v>
      </c>
      <c r="U14"/>
      <c r="X14" s="64"/>
      <c r="AI14" s="226"/>
    </row>
    <row r="15" spans="2:35" ht="13.95" customHeight="1" x14ac:dyDescent="0.25">
      <c r="B15" s="227"/>
      <c r="C15">
        <v>4</v>
      </c>
      <c r="D15" s="64">
        <v>0.84874536212498841</v>
      </c>
      <c r="E15" s="64">
        <v>0.91610448538912714</v>
      </c>
      <c r="F15" s="64">
        <v>0.65860453279818298</v>
      </c>
      <c r="G15" s="214">
        <v>0.87555148395181204</v>
      </c>
      <c r="H15" s="64">
        <v>1.2842810342369966</v>
      </c>
      <c r="I15" s="64">
        <v>0.56293347835990271</v>
      </c>
      <c r="J15" s="64"/>
      <c r="K15" s="89"/>
      <c r="L15" s="64"/>
      <c r="M15" s="64"/>
      <c r="N15" s="64">
        <v>0.85</v>
      </c>
      <c r="O15" s="64">
        <v>0.91610448538912714</v>
      </c>
      <c r="P15" s="64">
        <v>1.2842810342369966</v>
      </c>
      <c r="Q15" s="64">
        <v>0.56293347835990271</v>
      </c>
      <c r="R15" s="214">
        <v>0.87555148395181204</v>
      </c>
      <c r="U15"/>
      <c r="X15" s="64"/>
      <c r="AI15" s="226"/>
    </row>
    <row r="16" spans="2:35" ht="13.95" customHeight="1" x14ac:dyDescent="0.25">
      <c r="B16" s="227"/>
      <c r="C16">
        <v>5</v>
      </c>
      <c r="D16" s="64">
        <v>0.85</v>
      </c>
      <c r="E16" s="228">
        <v>1.0256503566680588</v>
      </c>
      <c r="F16" s="64">
        <v>0.88679139495247417</v>
      </c>
      <c r="G16" s="214">
        <v>0.69049637214281945</v>
      </c>
      <c r="H16" s="64">
        <v>1.2113956781412782</v>
      </c>
      <c r="I16" s="64">
        <v>0.81514159258510299</v>
      </c>
      <c r="J16" s="64"/>
      <c r="K16" s="89"/>
      <c r="L16" s="64"/>
      <c r="M16" s="64"/>
      <c r="N16" s="64">
        <v>0.85</v>
      </c>
      <c r="O16" s="64"/>
      <c r="P16" s="64">
        <v>1.2113956781412782</v>
      </c>
      <c r="Q16" s="64">
        <v>0.81514159258510299</v>
      </c>
      <c r="R16" s="214">
        <v>0.69049637214281945</v>
      </c>
      <c r="U16"/>
      <c r="X16" s="64"/>
      <c r="AI16" s="226"/>
    </row>
    <row r="17" spans="1:35" ht="13.95" customHeight="1" x14ac:dyDescent="0.25">
      <c r="B17" s="227"/>
      <c r="C17">
        <v>6</v>
      </c>
      <c r="D17" s="64">
        <v>0.77107713904819508</v>
      </c>
      <c r="E17" s="64">
        <v>0.81280580122278934</v>
      </c>
      <c r="F17" s="64">
        <v>0.93799705335522443</v>
      </c>
      <c r="G17" s="214">
        <v>0.77431104492171643</v>
      </c>
      <c r="H17" s="64">
        <v>1.0146457350181253</v>
      </c>
      <c r="I17" s="64">
        <v>0.65579339130391845</v>
      </c>
      <c r="J17" s="64"/>
      <c r="K17" s="185"/>
      <c r="L17" s="64"/>
      <c r="M17" s="64"/>
      <c r="N17" s="64">
        <v>0.77</v>
      </c>
      <c r="O17" s="64">
        <v>0.81280580122278934</v>
      </c>
      <c r="P17" s="64">
        <v>1.0146457350181253</v>
      </c>
      <c r="Q17" s="64">
        <v>0.65579339130391845</v>
      </c>
      <c r="R17" s="214">
        <v>0.77431104492171643</v>
      </c>
      <c r="U17"/>
      <c r="X17" s="64"/>
      <c r="AI17" s="226"/>
    </row>
    <row r="18" spans="1:35" ht="16.95" customHeight="1" x14ac:dyDescent="0.25">
      <c r="B18" s="227"/>
      <c r="C18">
        <v>7</v>
      </c>
      <c r="D18" s="228">
        <v>1.4140850457269045</v>
      </c>
      <c r="E18" s="228">
        <v>0.68559920834488142</v>
      </c>
      <c r="F18" s="64">
        <v>0.86799999999999999</v>
      </c>
      <c r="G18" s="214">
        <v>0.85924871547131354</v>
      </c>
      <c r="H18" s="64">
        <v>1.1275034600075151</v>
      </c>
      <c r="I18" s="214">
        <v>0.49632645951111437</v>
      </c>
      <c r="K18" s="185"/>
      <c r="N18"/>
      <c r="P18" s="64">
        <v>1.1275034600075151</v>
      </c>
      <c r="Q18" s="214">
        <v>0.49632645951111437</v>
      </c>
      <c r="R18" s="214">
        <v>0.85924871547131354</v>
      </c>
      <c r="U18"/>
      <c r="X18" s="64"/>
      <c r="AI18" s="226"/>
    </row>
    <row r="19" spans="1:35" s="32" customFormat="1" ht="20.25" customHeight="1" x14ac:dyDescent="0.25">
      <c r="B19" s="229"/>
      <c r="C19" s="32">
        <v>8</v>
      </c>
      <c r="D19" s="233" t="s">
        <v>173</v>
      </c>
      <c r="E19" s="230">
        <v>0.81220936978170089</v>
      </c>
      <c r="F19" s="230">
        <v>0.85734574225961591</v>
      </c>
      <c r="G19" s="231">
        <v>0.8449705278111681</v>
      </c>
      <c r="H19" s="230">
        <v>0.81324677259450273</v>
      </c>
      <c r="I19" s="230">
        <v>0.55729676211487156</v>
      </c>
      <c r="J19" s="230"/>
      <c r="K19" s="182"/>
      <c r="L19" s="230"/>
      <c r="M19" s="230"/>
      <c r="N19" s="233"/>
      <c r="O19" s="230">
        <v>0.81220936978170089</v>
      </c>
      <c r="P19" s="230">
        <v>0.81324677259450273</v>
      </c>
      <c r="Q19" s="230">
        <v>0.55729676211487156</v>
      </c>
      <c r="R19" s="231">
        <v>0.8449705278111681</v>
      </c>
      <c r="T19" s="231"/>
      <c r="X19" s="231"/>
      <c r="AI19" s="226"/>
    </row>
    <row r="20" spans="1:35" s="25" customFormat="1" ht="16.95" customHeight="1" x14ac:dyDescent="0.25">
      <c r="B20" s="234" t="s">
        <v>128</v>
      </c>
      <c r="C20" s="25">
        <v>1</v>
      </c>
      <c r="D20" s="223">
        <v>0.97142647107304747</v>
      </c>
      <c r="E20" s="224">
        <v>0.99722736990369876</v>
      </c>
      <c r="F20" s="225">
        <v>0.86463555767174072</v>
      </c>
      <c r="G20" s="225">
        <v>1.1849177671862234</v>
      </c>
      <c r="H20" s="225">
        <v>1.1153957266113699</v>
      </c>
      <c r="I20" s="224">
        <v>0.83643925063489921</v>
      </c>
      <c r="J20" s="224"/>
      <c r="K20" s="186"/>
      <c r="L20" s="224"/>
      <c r="M20" s="224"/>
      <c r="N20" s="225">
        <v>0.97</v>
      </c>
      <c r="O20" s="224">
        <v>0.99722736990369876</v>
      </c>
      <c r="P20" s="225">
        <v>1.1153957266113699</v>
      </c>
      <c r="Q20" s="224">
        <v>0.83643925063489921</v>
      </c>
      <c r="R20" s="223">
        <v>1.1849177671862234</v>
      </c>
      <c r="T20" s="223"/>
      <c r="X20" s="225"/>
      <c r="AI20" s="226"/>
    </row>
    <row r="21" spans="1:35" ht="21" x14ac:dyDescent="0.25">
      <c r="B21" s="235"/>
      <c r="C21">
        <v>2</v>
      </c>
      <c r="D21" s="64">
        <v>0.97577794674040363</v>
      </c>
      <c r="E21" s="64">
        <v>1.0611905829157622</v>
      </c>
      <c r="F21" s="64">
        <v>0.97893397081566824</v>
      </c>
      <c r="G21" s="214">
        <v>0.8776561963256938</v>
      </c>
      <c r="H21" s="64">
        <v>0.80604954286772423</v>
      </c>
      <c r="I21" s="64">
        <v>1.0821283476429564</v>
      </c>
      <c r="J21" s="64"/>
      <c r="K21" s="182"/>
      <c r="L21" s="64"/>
      <c r="M21" s="64"/>
      <c r="N21" s="64">
        <v>0.98</v>
      </c>
      <c r="O21" s="64">
        <v>1.0611905829157622</v>
      </c>
      <c r="P21" s="64">
        <v>0.80604954286772423</v>
      </c>
      <c r="Q21" s="64">
        <v>1.0821283476429564</v>
      </c>
      <c r="R21" s="214">
        <v>0.8776561963256938</v>
      </c>
      <c r="U21"/>
      <c r="X21" s="232"/>
      <c r="AI21" s="226"/>
    </row>
    <row r="22" spans="1:35" ht="13.5" customHeight="1" x14ac:dyDescent="0.25">
      <c r="B22" s="235"/>
      <c r="C22">
        <v>3</v>
      </c>
      <c r="D22" s="64">
        <v>1.0322129711220662</v>
      </c>
      <c r="E22" s="64">
        <v>0.9773292436644746</v>
      </c>
      <c r="F22" s="64">
        <v>1.1139863666550398</v>
      </c>
      <c r="G22" s="228">
        <v>1.3820321300496652</v>
      </c>
      <c r="H22" s="64">
        <v>0.98127321330221562</v>
      </c>
      <c r="I22" s="64">
        <v>1.0206273968462036</v>
      </c>
      <c r="J22" s="64"/>
      <c r="K22" s="182"/>
      <c r="L22" s="64"/>
      <c r="M22" s="64"/>
      <c r="N22" s="64">
        <v>1.03</v>
      </c>
      <c r="O22" s="64">
        <v>0.9773292436644746</v>
      </c>
      <c r="P22" s="64">
        <v>0.98127321330221562</v>
      </c>
      <c r="Q22" s="64">
        <v>1.0206273968462036</v>
      </c>
      <c r="R22" s="228"/>
      <c r="T22" s="228"/>
      <c r="U22"/>
      <c r="X22" s="64"/>
      <c r="AI22" s="226"/>
    </row>
    <row r="23" spans="1:35" ht="13.95" customHeight="1" x14ac:dyDescent="0.25">
      <c r="B23" s="235"/>
      <c r="C23">
        <v>4</v>
      </c>
      <c r="D23" s="64">
        <v>1.0550706274982304</v>
      </c>
      <c r="E23" s="64">
        <v>0.99252931073230077</v>
      </c>
      <c r="F23" s="64">
        <v>0.91650471477164319</v>
      </c>
      <c r="G23" s="214">
        <v>0.93399544830882408</v>
      </c>
      <c r="H23" s="64">
        <v>1.0688344853622691</v>
      </c>
      <c r="I23" s="64">
        <v>0.86348232610505349</v>
      </c>
      <c r="J23" s="64"/>
      <c r="K23" s="182"/>
      <c r="L23" s="64"/>
      <c r="M23" s="64"/>
      <c r="N23" s="64">
        <v>1.06</v>
      </c>
      <c r="O23" s="64">
        <v>0.99252931073230077</v>
      </c>
      <c r="P23" s="64">
        <v>1.0688344853622691</v>
      </c>
      <c r="Q23" s="64">
        <v>0.86348232610505349</v>
      </c>
      <c r="R23" s="214">
        <v>0.93399544830882408</v>
      </c>
      <c r="U23"/>
      <c r="X23" s="64"/>
      <c r="AI23" s="226"/>
    </row>
    <row r="24" spans="1:35" ht="13.95" customHeight="1" x14ac:dyDescent="0.25">
      <c r="B24" s="235"/>
      <c r="C24">
        <v>5</v>
      </c>
      <c r="D24" s="228">
        <v>1.0634682110125706</v>
      </c>
      <c r="E24" s="64">
        <v>0.92164498272295425</v>
      </c>
      <c r="F24" s="64">
        <v>0.94235559394829149</v>
      </c>
      <c r="G24" s="214">
        <v>0.88166653195970834</v>
      </c>
      <c r="H24" s="64">
        <v>1.2377701009225459</v>
      </c>
      <c r="I24" s="64">
        <v>0.82110273087822283</v>
      </c>
      <c r="J24" s="64"/>
      <c r="K24" s="182"/>
      <c r="L24" s="64"/>
      <c r="M24" s="64"/>
      <c r="O24" s="64">
        <v>0.92164498272295425</v>
      </c>
      <c r="P24" s="64">
        <v>1.2377701009225459</v>
      </c>
      <c r="Q24" s="64">
        <v>0.82110273087822283</v>
      </c>
      <c r="R24" s="214">
        <v>0.88166653195970834</v>
      </c>
      <c r="U24"/>
      <c r="X24" s="64"/>
      <c r="AI24" s="226"/>
    </row>
    <row r="25" spans="1:35" ht="13.95" customHeight="1" x14ac:dyDescent="0.25">
      <c r="B25" s="235"/>
      <c r="C25">
        <v>6</v>
      </c>
      <c r="D25" s="64">
        <v>1.018</v>
      </c>
      <c r="E25" s="228">
        <v>0.87923131397563481</v>
      </c>
      <c r="F25" s="64">
        <v>0.97512605799389951</v>
      </c>
      <c r="G25" s="64">
        <v>0.78780870314051843</v>
      </c>
      <c r="H25" s="64">
        <v>0.94484813426715908</v>
      </c>
      <c r="I25" s="64">
        <v>0.86081679395085131</v>
      </c>
      <c r="J25" s="64"/>
      <c r="K25" s="182"/>
      <c r="L25" s="64"/>
      <c r="M25" s="64"/>
      <c r="N25" s="64">
        <v>1.018</v>
      </c>
      <c r="O25" s="64"/>
      <c r="P25" s="64">
        <v>0.94484813426715908</v>
      </c>
      <c r="Q25" s="64">
        <v>0.86081679395085131</v>
      </c>
      <c r="R25" s="214">
        <v>0.78780870314051843</v>
      </c>
      <c r="U25"/>
      <c r="X25" s="64"/>
      <c r="AI25" s="226"/>
    </row>
    <row r="26" spans="1:35" ht="13.95" customHeight="1" x14ac:dyDescent="0.25">
      <c r="B26" s="235"/>
      <c r="C26">
        <v>7</v>
      </c>
      <c r="D26" s="64">
        <v>1.0445774063724449</v>
      </c>
      <c r="E26" s="214">
        <v>1.1367569590619153</v>
      </c>
      <c r="F26" s="64">
        <v>0.96100423970003457</v>
      </c>
      <c r="G26" s="214">
        <v>0.89226812690155732</v>
      </c>
      <c r="H26" s="64">
        <v>1.0512892508934315</v>
      </c>
      <c r="I26" s="214">
        <v>0.95859136294559899</v>
      </c>
      <c r="K26" s="182"/>
      <c r="N26" s="64">
        <v>1.05</v>
      </c>
      <c r="O26" s="214">
        <v>1.1367569590619153</v>
      </c>
      <c r="P26" s="64">
        <v>1.0512892508934315</v>
      </c>
      <c r="Q26" s="214">
        <v>0.95859136294559899</v>
      </c>
      <c r="R26" s="214">
        <v>0.89226812690155732</v>
      </c>
      <c r="U26"/>
      <c r="X26" s="64"/>
      <c r="AI26" s="226"/>
    </row>
    <row r="27" spans="1:35" s="32" customFormat="1" ht="13.95" customHeight="1" x14ac:dyDescent="0.25">
      <c r="B27" s="236"/>
      <c r="C27" s="32">
        <v>8</v>
      </c>
      <c r="D27" s="237">
        <v>0.7267820330138739</v>
      </c>
      <c r="E27" s="237">
        <v>1.399817739236747</v>
      </c>
      <c r="F27" s="230">
        <v>0.9976616130429905</v>
      </c>
      <c r="G27" s="231">
        <v>0.91411972383749873</v>
      </c>
      <c r="H27" s="237">
        <v>0.72970089707149555</v>
      </c>
      <c r="I27" s="230">
        <v>0.85708413327337596</v>
      </c>
      <c r="J27" s="230"/>
      <c r="K27" s="182"/>
      <c r="L27" s="230"/>
      <c r="M27" s="230"/>
      <c r="N27" s="230"/>
      <c r="O27" s="237"/>
      <c r="P27" s="237"/>
      <c r="Q27" s="230">
        <v>0.85708413327337596</v>
      </c>
      <c r="R27" s="231">
        <v>0.91411972383749873</v>
      </c>
      <c r="T27" s="231"/>
      <c r="X27" s="231"/>
      <c r="AI27" s="226"/>
    </row>
    <row r="28" spans="1:35" s="239" customFormat="1" ht="16.95" customHeight="1" x14ac:dyDescent="0.25">
      <c r="A28" s="25"/>
      <c r="B28" s="234" t="s">
        <v>129</v>
      </c>
      <c r="C28" s="25">
        <v>1</v>
      </c>
      <c r="D28" s="225">
        <v>1.0770394252230955</v>
      </c>
      <c r="E28" s="225">
        <v>0.91270262279086589</v>
      </c>
      <c r="F28" s="225">
        <v>1.06391060805034</v>
      </c>
      <c r="G28" s="238">
        <v>0.58847774962598531</v>
      </c>
      <c r="H28" s="238">
        <v>1.807902862472748</v>
      </c>
      <c r="I28" s="225">
        <v>1.0029137573235782</v>
      </c>
      <c r="J28" s="225"/>
      <c r="K28" s="186"/>
      <c r="L28" s="225"/>
      <c r="M28" s="225"/>
      <c r="N28" s="225">
        <v>1.08</v>
      </c>
      <c r="O28" s="225">
        <v>0.91270262279086589</v>
      </c>
      <c r="P28" s="223"/>
      <c r="Q28" s="225">
        <v>1.0029137573235782</v>
      </c>
      <c r="R28" s="238"/>
      <c r="T28" s="238"/>
      <c r="U28" s="25"/>
      <c r="W28" s="25"/>
      <c r="X28" s="225"/>
      <c r="AI28" s="226"/>
    </row>
    <row r="29" spans="1:35" s="25" customFormat="1" ht="16.95" customHeight="1" x14ac:dyDescent="0.25">
      <c r="A29"/>
      <c r="B29" s="235"/>
      <c r="C29">
        <v>2</v>
      </c>
      <c r="D29" s="64">
        <v>1.1200872489010232</v>
      </c>
      <c r="E29" s="64">
        <v>0.89709486547156236</v>
      </c>
      <c r="F29" s="64">
        <v>0.90015175387631585</v>
      </c>
      <c r="G29" s="214">
        <v>1.0268184150177018</v>
      </c>
      <c r="H29" s="214">
        <v>0.8766416152176213</v>
      </c>
      <c r="I29" s="64">
        <v>0.89749681589836816</v>
      </c>
      <c r="J29" s="64"/>
      <c r="K29" s="182"/>
      <c r="L29" s="64"/>
      <c r="M29" s="64"/>
      <c r="N29" s="64">
        <v>1.1200000000000001</v>
      </c>
      <c r="O29" s="64">
        <v>0.89709486547156236</v>
      </c>
      <c r="P29" s="214">
        <v>0.8766416152176213</v>
      </c>
      <c r="Q29" s="64">
        <v>0.89749681589836816</v>
      </c>
      <c r="R29" s="214">
        <v>1.0268184150177018</v>
      </c>
      <c r="T29" s="214"/>
      <c r="U29"/>
      <c r="W29"/>
      <c r="X29" s="64"/>
      <c r="AI29" s="226"/>
    </row>
    <row r="30" spans="1:35" ht="16.95" customHeight="1" x14ac:dyDescent="0.25">
      <c r="B30" s="235"/>
      <c r="C30">
        <v>3</v>
      </c>
      <c r="D30" s="228">
        <v>0.70335374462087352</v>
      </c>
      <c r="E30" s="232">
        <v>0.93207291796033331</v>
      </c>
      <c r="F30" s="64">
        <v>0.9171539926304495</v>
      </c>
      <c r="G30" s="214">
        <v>0.99461435175786372</v>
      </c>
      <c r="H30" s="214">
        <v>0.85072700423504799</v>
      </c>
      <c r="I30" s="232">
        <v>1.0460695816156846</v>
      </c>
      <c r="J30" s="232"/>
      <c r="K30" s="182"/>
      <c r="L30" s="232"/>
      <c r="M30" s="232"/>
      <c r="O30" s="232">
        <v>0.93207291796033331</v>
      </c>
      <c r="P30" s="214">
        <v>0.85072700423504799</v>
      </c>
      <c r="Q30" s="232">
        <v>1.0460695816156846</v>
      </c>
      <c r="R30" s="214">
        <v>0.99461435175786372</v>
      </c>
      <c r="U30"/>
      <c r="X30" s="64"/>
      <c r="AI30" s="226"/>
    </row>
    <row r="31" spans="1:35" ht="16.95" customHeight="1" x14ac:dyDescent="0.25">
      <c r="B31" s="235"/>
      <c r="C31">
        <v>4</v>
      </c>
      <c r="D31" s="64">
        <v>1.1226326245994769</v>
      </c>
      <c r="E31" s="228">
        <v>0.88815142232838618</v>
      </c>
      <c r="F31" s="64">
        <v>0.89874134629522717</v>
      </c>
      <c r="G31" s="214">
        <v>1.0881193767140767</v>
      </c>
      <c r="H31" s="214">
        <v>1.0680268987645531</v>
      </c>
      <c r="I31" s="64">
        <v>0.98094855585875507</v>
      </c>
      <c r="J31" s="64"/>
      <c r="K31" s="185"/>
      <c r="L31" s="64"/>
      <c r="M31" s="64"/>
      <c r="N31" s="214">
        <v>1.1200000000000001</v>
      </c>
      <c r="O31" s="64"/>
      <c r="P31" s="214">
        <v>1.0680268987645531</v>
      </c>
      <c r="Q31" s="64">
        <v>0.98094855585875507</v>
      </c>
      <c r="R31" s="214">
        <v>1.0881193767140767</v>
      </c>
      <c r="U31"/>
      <c r="X31" s="232"/>
      <c r="AI31" s="226"/>
    </row>
    <row r="32" spans="1:35" ht="13.95" customHeight="1" x14ac:dyDescent="0.25">
      <c r="B32" s="235"/>
      <c r="C32">
        <v>5</v>
      </c>
      <c r="D32" s="228">
        <v>1.2451048442812054</v>
      </c>
      <c r="E32" s="64">
        <v>1.1397399708112173</v>
      </c>
      <c r="F32" s="64">
        <v>0.92569253760207404</v>
      </c>
      <c r="G32" s="214">
        <v>0.79485364718552021</v>
      </c>
      <c r="H32" s="214">
        <v>0.82793115828751362</v>
      </c>
      <c r="I32" s="64">
        <v>0.90917120619392233</v>
      </c>
      <c r="J32" s="64"/>
      <c r="K32" s="185"/>
      <c r="L32" s="64"/>
      <c r="M32" s="64"/>
      <c r="O32" s="64">
        <v>1.1397399708112173</v>
      </c>
      <c r="P32" s="214">
        <v>0.82793115828751362</v>
      </c>
      <c r="Q32" s="64">
        <v>0.90917120619392233</v>
      </c>
      <c r="R32" s="214">
        <v>0.79485364718552021</v>
      </c>
      <c r="U32"/>
      <c r="X32" s="64"/>
      <c r="AI32" s="226"/>
    </row>
    <row r="33" spans="1:35" ht="13.95" customHeight="1" x14ac:dyDescent="0.25">
      <c r="B33" s="235"/>
      <c r="C33">
        <v>6</v>
      </c>
      <c r="D33" s="64">
        <v>0.92727896488144379</v>
      </c>
      <c r="E33" s="64">
        <v>0.95858359606350585</v>
      </c>
      <c r="F33" s="64">
        <v>0.84892507577524545</v>
      </c>
      <c r="G33" s="214">
        <v>0.80338458859269812</v>
      </c>
      <c r="H33" s="214">
        <v>0.99939854722598964</v>
      </c>
      <c r="I33" s="214">
        <v>0.79254635473320967</v>
      </c>
      <c r="K33" s="182"/>
      <c r="N33" s="64">
        <v>0.93</v>
      </c>
      <c r="O33" s="64">
        <v>0.95858359606350585</v>
      </c>
      <c r="P33" s="214">
        <v>0.99939854722598964</v>
      </c>
      <c r="Q33" s="214">
        <v>0.79254635473320967</v>
      </c>
      <c r="R33" s="214">
        <v>0.80338458859269812</v>
      </c>
      <c r="U33"/>
      <c r="X33" s="64"/>
      <c r="AI33" s="226"/>
    </row>
    <row r="34" spans="1:35" ht="13.95" customHeight="1" x14ac:dyDescent="0.25">
      <c r="B34" s="235"/>
      <c r="C34">
        <v>7</v>
      </c>
      <c r="D34" s="64">
        <v>0.90499945991884845</v>
      </c>
      <c r="E34" s="214">
        <v>1.0506120186840622</v>
      </c>
      <c r="F34" s="64">
        <v>0.83507890659955331</v>
      </c>
      <c r="G34" s="214">
        <v>0.83558146939223088</v>
      </c>
      <c r="H34" s="64">
        <v>1.322566466282282</v>
      </c>
      <c r="I34" s="230">
        <v>0.78906511483064379</v>
      </c>
      <c r="J34" s="64"/>
      <c r="K34" s="182"/>
      <c r="L34" s="64"/>
      <c r="M34" s="64"/>
      <c r="N34" s="64">
        <v>0.91</v>
      </c>
      <c r="O34" s="214">
        <v>1.0506120186840622</v>
      </c>
      <c r="P34" s="64">
        <v>1.322566466282282</v>
      </c>
      <c r="Q34" s="230">
        <v>0.78906511483064379</v>
      </c>
      <c r="R34" s="214">
        <v>0.83558146939223088</v>
      </c>
      <c r="U34"/>
      <c r="X34" s="64"/>
      <c r="AI34" s="226"/>
    </row>
    <row r="35" spans="1:35" s="32" customFormat="1" ht="16.95" customHeight="1" x14ac:dyDescent="0.25">
      <c r="B35" s="236"/>
      <c r="C35" s="32">
        <v>8</v>
      </c>
      <c r="D35" s="231">
        <v>1.0151809678696937</v>
      </c>
      <c r="E35" s="237">
        <v>1.1550892550518128</v>
      </c>
      <c r="F35" s="230">
        <v>1.1564986200640104</v>
      </c>
      <c r="G35" s="231">
        <v>0.87443516038548419</v>
      </c>
      <c r="H35" s="231">
        <v>0.92212020770612035</v>
      </c>
      <c r="I35" s="240">
        <v>0.90636109180621327</v>
      </c>
      <c r="J35" s="230"/>
      <c r="K35" s="186"/>
      <c r="L35" s="230"/>
      <c r="M35" s="230"/>
      <c r="N35" s="230">
        <v>1.02</v>
      </c>
      <c r="O35" s="230"/>
      <c r="P35" s="231">
        <v>0.92212020770612035</v>
      </c>
      <c r="Q35" s="240">
        <v>0.90636109180621327</v>
      </c>
      <c r="R35" s="231">
        <v>0.87443516038548419</v>
      </c>
      <c r="T35" s="231"/>
      <c r="X35" s="231"/>
      <c r="AI35" s="226"/>
    </row>
    <row r="36" spans="1:35" s="25" customFormat="1" ht="16.95" customHeight="1" x14ac:dyDescent="0.25">
      <c r="B36" s="234" t="s">
        <v>130</v>
      </c>
      <c r="C36" s="25">
        <v>1</v>
      </c>
      <c r="D36" s="238">
        <v>0.82202019695297968</v>
      </c>
      <c r="E36" s="241">
        <v>0.90473375836113024</v>
      </c>
      <c r="F36" s="225">
        <v>0.94546934272242122</v>
      </c>
      <c r="G36" s="223">
        <v>0.87596984929077637</v>
      </c>
      <c r="H36" s="223">
        <v>0.9025700000699125</v>
      </c>
      <c r="I36" s="224">
        <v>1.0358033830396245</v>
      </c>
      <c r="J36" s="224"/>
      <c r="K36" s="182"/>
      <c r="L36" s="224"/>
      <c r="M36" s="224"/>
      <c r="N36" s="225"/>
      <c r="O36" s="224"/>
      <c r="P36" s="223">
        <v>0.9025700000699125</v>
      </c>
      <c r="Q36" s="224">
        <v>1.0358033830396245</v>
      </c>
      <c r="R36" s="223">
        <v>0.87596984929077637</v>
      </c>
      <c r="T36" s="223"/>
      <c r="X36" s="225"/>
      <c r="AB36" s="242"/>
    </row>
    <row r="37" spans="1:35" s="32" customFormat="1" ht="20.25" customHeight="1" x14ac:dyDescent="0.25">
      <c r="A37"/>
      <c r="B37" s="235"/>
      <c r="C37">
        <v>2</v>
      </c>
      <c r="D37" s="64">
        <v>1.0048102684296194</v>
      </c>
      <c r="E37" s="228">
        <v>0.99142260965119433</v>
      </c>
      <c r="F37" s="64">
        <v>0.79062410693561724</v>
      </c>
      <c r="G37" s="228">
        <v>0.76752051470928073</v>
      </c>
      <c r="H37" s="214">
        <v>0.94740488838845327</v>
      </c>
      <c r="I37" s="64">
        <v>0.86418107876147465</v>
      </c>
      <c r="J37" s="64"/>
      <c r="K37" s="186"/>
      <c r="L37" s="64"/>
      <c r="M37" s="64"/>
      <c r="N37" s="64">
        <v>1.01</v>
      </c>
      <c r="O37" s="64"/>
      <c r="P37" s="214">
        <v>0.94740488838845327</v>
      </c>
      <c r="Q37" s="64">
        <v>0.86418107876147465</v>
      </c>
      <c r="R37" s="214"/>
      <c r="T37" s="214"/>
      <c r="U37"/>
      <c r="W37"/>
      <c r="X37" s="232"/>
      <c r="AB37" s="243"/>
    </row>
    <row r="38" spans="1:35" s="25" customFormat="1" ht="21" x14ac:dyDescent="0.25">
      <c r="A38"/>
      <c r="B38" s="235"/>
      <c r="C38">
        <v>3</v>
      </c>
      <c r="D38" s="228">
        <v>1.2023371542519783</v>
      </c>
      <c r="E38" s="64">
        <v>0.90609639866759062</v>
      </c>
      <c r="F38" s="64">
        <v>0.72715268757399432</v>
      </c>
      <c r="G38" s="214">
        <v>0.9920721108300572</v>
      </c>
      <c r="H38" s="214">
        <v>0.91703648249244774</v>
      </c>
      <c r="I38" s="64">
        <v>0.82025863235233409</v>
      </c>
      <c r="J38" s="64"/>
      <c r="K38" s="182"/>
      <c r="L38" s="64"/>
      <c r="M38" s="64"/>
      <c r="N38" s="64"/>
      <c r="O38" s="64">
        <v>0.90609639866759062</v>
      </c>
      <c r="P38" s="214">
        <v>0.91703648249244774</v>
      </c>
      <c r="Q38" s="64">
        <v>0.82025863235233409</v>
      </c>
      <c r="R38" s="214">
        <v>0.9920721108300572</v>
      </c>
      <c r="T38" s="214"/>
      <c r="U38"/>
      <c r="W38"/>
      <c r="X38" s="64"/>
      <c r="AB38" s="242"/>
    </row>
    <row r="39" spans="1:35" ht="21" x14ac:dyDescent="0.25">
      <c r="B39" s="235"/>
      <c r="C39">
        <v>4</v>
      </c>
      <c r="D39" s="64">
        <v>1.063794745213005</v>
      </c>
      <c r="E39" s="64">
        <v>0.93231713005479533</v>
      </c>
      <c r="F39" s="64">
        <v>0.90976631889445336</v>
      </c>
      <c r="G39" s="214">
        <v>1.0083469347894516</v>
      </c>
      <c r="H39" s="214">
        <v>1.0962455255947741</v>
      </c>
      <c r="I39" s="64">
        <v>0.880464894508734</v>
      </c>
      <c r="J39" s="64"/>
      <c r="K39" s="182"/>
      <c r="L39" s="64"/>
      <c r="M39" s="64"/>
      <c r="N39" s="64">
        <v>1.06</v>
      </c>
      <c r="O39" s="64">
        <v>0.93231713005479533</v>
      </c>
      <c r="P39" s="214">
        <v>1.0962455255947741</v>
      </c>
      <c r="Q39" s="64">
        <v>0.880464894508734</v>
      </c>
      <c r="R39" s="214">
        <v>1.0083469347894516</v>
      </c>
      <c r="U39"/>
      <c r="X39" s="64"/>
      <c r="AB39" s="221"/>
    </row>
    <row r="40" spans="1:35" ht="21" x14ac:dyDescent="0.25">
      <c r="B40" s="235"/>
      <c r="C40">
        <v>5</v>
      </c>
      <c r="D40" s="64">
        <v>1.0158531998441875</v>
      </c>
      <c r="E40" s="64">
        <v>0.98904077778809329</v>
      </c>
      <c r="F40" s="64">
        <v>1.1053958155101418</v>
      </c>
      <c r="G40" s="214">
        <v>0.97176613313032356</v>
      </c>
      <c r="H40" s="214">
        <v>1.0931837714044303</v>
      </c>
      <c r="I40" s="64">
        <v>0.93114356970557033</v>
      </c>
      <c r="J40" s="64"/>
      <c r="K40" s="182"/>
      <c r="L40" s="64"/>
      <c r="M40" s="64"/>
      <c r="N40" s="64">
        <v>1.02</v>
      </c>
      <c r="O40" s="64">
        <v>0.98904077778809329</v>
      </c>
      <c r="P40" s="214">
        <v>1.0931837714044303</v>
      </c>
      <c r="Q40" s="64">
        <v>0.93114356970557033</v>
      </c>
      <c r="R40" s="214">
        <v>0.97176613313032356</v>
      </c>
      <c r="U40"/>
      <c r="X40" s="64"/>
      <c r="AB40" s="221"/>
    </row>
    <row r="41" spans="1:35" ht="21" x14ac:dyDescent="0.25">
      <c r="B41" s="235"/>
      <c r="C41">
        <v>6</v>
      </c>
      <c r="D41" s="64">
        <v>0.98474697416795842</v>
      </c>
      <c r="E41" s="64">
        <v>0.94262128930502631</v>
      </c>
      <c r="F41" s="64">
        <v>1.0623189663385069</v>
      </c>
      <c r="G41" s="214">
        <v>0.98275043593538958</v>
      </c>
      <c r="H41" s="228">
        <v>0.68613456348637691</v>
      </c>
      <c r="I41" s="64">
        <v>1.184166067801192</v>
      </c>
      <c r="J41" s="64"/>
      <c r="K41" s="182"/>
      <c r="L41" s="64"/>
      <c r="M41" s="64"/>
      <c r="N41" s="64">
        <v>0.99</v>
      </c>
      <c r="O41" s="64">
        <v>0.94262128930502631</v>
      </c>
      <c r="P41" s="228"/>
      <c r="Q41" s="64">
        <v>1.184166067801192</v>
      </c>
      <c r="R41" s="214">
        <v>0.98275043593538958</v>
      </c>
      <c r="U41"/>
      <c r="X41" s="64"/>
      <c r="AB41" s="221"/>
    </row>
    <row r="42" spans="1:35" ht="21" x14ac:dyDescent="0.25">
      <c r="B42" s="235"/>
      <c r="C42">
        <v>7</v>
      </c>
      <c r="D42" s="64">
        <v>1.1182453666218883</v>
      </c>
      <c r="E42" s="214">
        <v>0.97961874562353268</v>
      </c>
      <c r="F42" s="64">
        <v>0.68006765519146428</v>
      </c>
      <c r="G42" s="214">
        <v>0.83267650846366204</v>
      </c>
      <c r="H42" s="214">
        <v>0.81672492051712831</v>
      </c>
      <c r="I42" s="214">
        <v>0.85795366080708246</v>
      </c>
      <c r="K42" s="182"/>
      <c r="N42" s="64">
        <v>1.1200000000000001</v>
      </c>
      <c r="O42" s="214">
        <v>0.97961874562353268</v>
      </c>
      <c r="P42" s="214">
        <v>0.81672492051712831</v>
      </c>
      <c r="Q42" s="214">
        <v>0.85795366080708246</v>
      </c>
      <c r="R42" s="214">
        <v>0.83267650846366204</v>
      </c>
      <c r="U42"/>
      <c r="X42" s="64"/>
      <c r="AB42" s="221"/>
    </row>
    <row r="43" spans="1:35" s="32" customFormat="1" ht="21" x14ac:dyDescent="0.25">
      <c r="B43" s="236"/>
      <c r="C43" s="32">
        <v>8</v>
      </c>
      <c r="D43" s="231">
        <v>1.187091594246293</v>
      </c>
      <c r="E43" s="230">
        <v>0.93409126589296376</v>
      </c>
      <c r="F43" s="230">
        <v>1.0808171699518485</v>
      </c>
      <c r="G43" s="231">
        <v>0.91930733387800057</v>
      </c>
      <c r="H43" s="231">
        <v>0.89728670602216443</v>
      </c>
      <c r="I43" s="230">
        <v>0.81227606598357971</v>
      </c>
      <c r="J43" s="230"/>
      <c r="K43" s="186"/>
      <c r="L43" s="230"/>
      <c r="M43" s="230"/>
      <c r="N43" s="230">
        <v>1.19</v>
      </c>
      <c r="O43" s="230">
        <v>0.93409126589296376</v>
      </c>
      <c r="P43" s="231">
        <v>0.89728670602216443</v>
      </c>
      <c r="Q43" s="230">
        <v>0.81227606598357971</v>
      </c>
      <c r="R43" s="231">
        <v>0.91930733387800057</v>
      </c>
      <c r="T43" s="231"/>
      <c r="X43" s="214"/>
      <c r="AB43" s="243"/>
    </row>
    <row r="44" spans="1:35" ht="27" customHeight="1" x14ac:dyDescent="0.25">
      <c r="B44" s="234" t="s">
        <v>131</v>
      </c>
      <c r="C44">
        <v>1</v>
      </c>
      <c r="D44" s="228">
        <v>0.7260278197734259</v>
      </c>
      <c r="E44" s="232">
        <v>1.0048055452348199</v>
      </c>
      <c r="F44" s="64">
        <v>0.98734131017858939</v>
      </c>
      <c r="G44" s="214">
        <v>0.73608886952943042</v>
      </c>
      <c r="H44" s="214">
        <v>0.8232367981186659</v>
      </c>
      <c r="I44" s="232">
        <v>1.1351176995443943</v>
      </c>
      <c r="J44" s="232"/>
      <c r="K44" s="182"/>
      <c r="L44" s="232"/>
      <c r="M44" s="232"/>
      <c r="O44" s="232">
        <v>1.0048055452348199</v>
      </c>
      <c r="P44" s="214">
        <v>0.8232367981186659</v>
      </c>
      <c r="Q44" s="232">
        <v>1.1351176995443943</v>
      </c>
      <c r="R44" s="214">
        <v>0.73608886952943042</v>
      </c>
      <c r="U44"/>
      <c r="X44" s="64"/>
      <c r="AB44" s="221"/>
    </row>
    <row r="45" spans="1:35" ht="20.399999999999999" x14ac:dyDescent="0.25">
      <c r="B45" s="235"/>
      <c r="C45">
        <v>2</v>
      </c>
      <c r="D45" s="64">
        <v>1.2516490099768411</v>
      </c>
      <c r="E45" s="64">
        <v>0.88242999909520525</v>
      </c>
      <c r="F45" s="64">
        <v>0.95439566062328662</v>
      </c>
      <c r="G45" s="214">
        <v>0.8507063422784874</v>
      </c>
      <c r="H45" s="214">
        <v>0.80940230095202981</v>
      </c>
      <c r="I45" s="64">
        <v>1.1443281071799241</v>
      </c>
      <c r="J45" s="64"/>
      <c r="K45" s="185"/>
      <c r="L45" s="64"/>
      <c r="M45" s="64"/>
      <c r="N45" s="64">
        <v>1.2516490099768411</v>
      </c>
      <c r="O45" s="64">
        <v>0.88242999909520525</v>
      </c>
      <c r="P45" s="214">
        <v>0.80940230095202981</v>
      </c>
      <c r="Q45" s="64">
        <v>1.1443281071799241</v>
      </c>
      <c r="R45" s="214">
        <v>0.8507063422784874</v>
      </c>
      <c r="U45"/>
      <c r="AB45" s="221"/>
    </row>
    <row r="46" spans="1:35" s="32" customFormat="1" ht="20.399999999999999" x14ac:dyDescent="0.25">
      <c r="A46"/>
      <c r="B46" s="235"/>
      <c r="C46">
        <v>3</v>
      </c>
      <c r="D46" s="64">
        <v>0.83484253850506818</v>
      </c>
      <c r="E46" s="228">
        <v>0.75525010426284422</v>
      </c>
      <c r="F46" s="64">
        <v>0.68856367087469272</v>
      </c>
      <c r="G46" s="214">
        <v>0.87380210546586101</v>
      </c>
      <c r="H46" s="214">
        <v>0.8939831038044429</v>
      </c>
      <c r="I46" s="64">
        <v>0.72411474905538875</v>
      </c>
      <c r="J46" s="64"/>
      <c r="K46" s="185"/>
      <c r="L46" s="64"/>
      <c r="M46" s="64"/>
      <c r="N46" s="214">
        <v>0.83484253850506818</v>
      </c>
      <c r="O46" s="64"/>
      <c r="P46" s="214">
        <v>0.8939831038044429</v>
      </c>
      <c r="Q46" s="64">
        <v>0.72411474905538875</v>
      </c>
      <c r="R46" s="214">
        <v>0.87380210546586101</v>
      </c>
      <c r="T46" s="214"/>
      <c r="U46"/>
      <c r="W46"/>
      <c r="X46" s="232"/>
      <c r="AB46" s="243"/>
    </row>
    <row r="47" spans="1:35" s="25" customFormat="1" ht="21" x14ac:dyDescent="0.25">
      <c r="A47"/>
      <c r="B47" s="235"/>
      <c r="C47">
        <v>4</v>
      </c>
      <c r="D47" s="64">
        <v>0.97935745101459803</v>
      </c>
      <c r="E47" s="64">
        <v>0.95628529681807917</v>
      </c>
      <c r="F47" s="64">
        <v>0.78116431835522759</v>
      </c>
      <c r="G47" s="214">
        <v>1.0599468302415254</v>
      </c>
      <c r="H47" s="214">
        <v>1.094145015654429</v>
      </c>
      <c r="I47" s="64">
        <v>0.79863417263950454</v>
      </c>
      <c r="J47" s="64"/>
      <c r="K47" s="182"/>
      <c r="L47" s="64"/>
      <c r="M47" s="64"/>
      <c r="N47" s="214">
        <v>0.97935745101459803</v>
      </c>
      <c r="O47" s="64">
        <v>0.95628529681807917</v>
      </c>
      <c r="P47" s="214">
        <v>1.094145015654429</v>
      </c>
      <c r="Q47" s="64">
        <v>0.79863417263950454</v>
      </c>
      <c r="R47" s="214">
        <v>1.0599468302415254</v>
      </c>
      <c r="T47" s="214"/>
      <c r="U47"/>
      <c r="W47"/>
      <c r="X47" s="64"/>
      <c r="AB47" s="242"/>
    </row>
    <row r="48" spans="1:35" ht="21" x14ac:dyDescent="0.25">
      <c r="B48" s="235"/>
      <c r="C48">
        <v>5</v>
      </c>
      <c r="D48" s="64">
        <v>1.3067283831387404</v>
      </c>
      <c r="E48" s="228">
        <v>1.2448149678601965</v>
      </c>
      <c r="F48" s="64">
        <v>1.1597355411674761</v>
      </c>
      <c r="G48" s="214">
        <v>0.85121361273276031</v>
      </c>
      <c r="H48" s="214">
        <v>1.0215975989263151</v>
      </c>
      <c r="I48" s="64">
        <v>0.94157363582703724</v>
      </c>
      <c r="J48" s="64"/>
      <c r="K48" s="182"/>
      <c r="L48" s="64"/>
      <c r="M48" s="64"/>
      <c r="N48" s="214">
        <v>1.3067283831387404</v>
      </c>
      <c r="O48" s="228"/>
      <c r="P48" s="214">
        <v>1.0215975989263151</v>
      </c>
      <c r="Q48" s="64">
        <v>0.94157363582703724</v>
      </c>
      <c r="R48" s="214">
        <v>0.85121361273276031</v>
      </c>
      <c r="U48"/>
      <c r="X48" s="64"/>
      <c r="AB48" s="221"/>
    </row>
    <row r="49" spans="1:28" ht="21" x14ac:dyDescent="0.25">
      <c r="B49" s="235"/>
      <c r="C49">
        <v>6</v>
      </c>
      <c r="D49" s="64">
        <v>0.91791775948552468</v>
      </c>
      <c r="E49" s="64">
        <v>0.8700900294986198</v>
      </c>
      <c r="F49" s="64">
        <v>0.86959778294118206</v>
      </c>
      <c r="G49" s="214">
        <v>1.1276914710948973</v>
      </c>
      <c r="H49" s="214">
        <v>0.91746901081730248</v>
      </c>
      <c r="I49" s="214">
        <v>0.97527294136338016</v>
      </c>
      <c r="K49" s="186"/>
      <c r="N49" s="214">
        <v>0.91791775948552468</v>
      </c>
      <c r="O49" s="64">
        <v>0.8700900294986198</v>
      </c>
      <c r="P49" s="214">
        <v>0.91746901081730248</v>
      </c>
      <c r="Q49" s="214">
        <v>0.97527294136338016</v>
      </c>
      <c r="R49" s="214">
        <v>1.1276914710948973</v>
      </c>
      <c r="U49"/>
      <c r="X49" s="64"/>
      <c r="AB49" s="221"/>
    </row>
    <row r="50" spans="1:28" ht="21" x14ac:dyDescent="0.25">
      <c r="B50" s="235"/>
      <c r="C50">
        <v>7</v>
      </c>
      <c r="D50" s="64">
        <v>1.05</v>
      </c>
      <c r="E50" s="214">
        <v>0.90613945895068859</v>
      </c>
      <c r="F50" s="64">
        <v>0.97545300105011357</v>
      </c>
      <c r="G50" s="214">
        <v>1.0631999441388844</v>
      </c>
      <c r="H50" s="214">
        <v>1.3413343837270364</v>
      </c>
      <c r="I50" s="230">
        <v>0.86532646724611317</v>
      </c>
      <c r="J50" s="64"/>
      <c r="K50" s="182"/>
      <c r="L50" s="64"/>
      <c r="M50" s="64"/>
      <c r="N50" s="64">
        <v>1.05</v>
      </c>
      <c r="O50" s="214">
        <v>0.90613945895068859</v>
      </c>
      <c r="P50" s="214">
        <v>1.3413343837270364</v>
      </c>
      <c r="Q50" s="230">
        <v>0.86532646724611317</v>
      </c>
      <c r="R50" s="214">
        <v>1.0631999441388844</v>
      </c>
      <c r="U50"/>
      <c r="X50" s="228"/>
      <c r="AB50" s="221"/>
    </row>
    <row r="51" spans="1:28" ht="21" x14ac:dyDescent="0.25">
      <c r="B51" s="236"/>
      <c r="C51">
        <v>8</v>
      </c>
      <c r="D51" s="228">
        <v>1.7817109261094861</v>
      </c>
      <c r="E51" s="64">
        <v>1.1343601037104314</v>
      </c>
      <c r="F51" s="64">
        <v>1.071519873110681</v>
      </c>
      <c r="G51" s="228">
        <v>0.69171908532531878</v>
      </c>
      <c r="H51" s="228">
        <v>1.5490679610303655</v>
      </c>
      <c r="I51" s="223">
        <v>1.198895280282281</v>
      </c>
      <c r="K51" s="186"/>
      <c r="N51"/>
      <c r="O51" s="64">
        <v>1.1343601037104314</v>
      </c>
      <c r="P51" s="228"/>
      <c r="Q51" s="223">
        <v>1.198895280282281</v>
      </c>
      <c r="U51"/>
      <c r="X51" s="64"/>
      <c r="AB51" s="221"/>
    </row>
    <row r="52" spans="1:28" s="25" customFormat="1" ht="27" customHeight="1" x14ac:dyDescent="0.4">
      <c r="B52" s="234" t="s">
        <v>133</v>
      </c>
      <c r="C52" s="25">
        <v>1</v>
      </c>
      <c r="D52" s="223">
        <v>1.2622372005207672</v>
      </c>
      <c r="E52" s="241">
        <v>1.1880810262302475</v>
      </c>
      <c r="F52" s="225">
        <v>1.1667759978301893</v>
      </c>
      <c r="G52" s="223">
        <v>0.97855221087746747</v>
      </c>
      <c r="H52" s="223">
        <v>1.3917378465048489</v>
      </c>
      <c r="I52" s="225">
        <v>1.0589056646837887</v>
      </c>
      <c r="J52" s="225"/>
      <c r="K52" s="187"/>
      <c r="L52" s="225"/>
      <c r="M52" s="225"/>
      <c r="N52" s="225">
        <v>1.26</v>
      </c>
      <c r="O52" s="224"/>
      <c r="P52" s="223">
        <v>1.3917378465048489</v>
      </c>
      <c r="Q52" s="225">
        <v>1.0589056646837887</v>
      </c>
      <c r="R52" s="223">
        <v>0.97855221087746747</v>
      </c>
      <c r="T52" s="223"/>
      <c r="X52" s="223"/>
    </row>
    <row r="53" spans="1:28" ht="21" x14ac:dyDescent="0.25">
      <c r="B53" s="235"/>
      <c r="C53">
        <v>2</v>
      </c>
      <c r="D53" s="64">
        <v>0.98219028873491121</v>
      </c>
      <c r="E53" s="64">
        <v>0.90911749228048577</v>
      </c>
      <c r="F53" s="64">
        <v>0.87735467293233438</v>
      </c>
      <c r="G53" s="214">
        <v>0.71348350724731391</v>
      </c>
      <c r="H53" s="214">
        <v>0.88565519146813942</v>
      </c>
      <c r="I53" s="64">
        <v>0.88482231357571828</v>
      </c>
      <c r="J53" s="64"/>
      <c r="K53" s="182"/>
      <c r="L53" s="64"/>
      <c r="M53" s="64"/>
      <c r="N53" s="64">
        <v>0.98</v>
      </c>
      <c r="O53" s="64">
        <v>0.90911749228048577</v>
      </c>
      <c r="P53" s="214">
        <v>0.88565519146813942</v>
      </c>
      <c r="Q53" s="64">
        <v>0.88482231357571828</v>
      </c>
      <c r="R53" s="214">
        <v>0.71348350724731391</v>
      </c>
      <c r="U53"/>
      <c r="X53" s="64"/>
    </row>
    <row r="54" spans="1:28" ht="21" x14ac:dyDescent="0.25">
      <c r="B54" s="235"/>
      <c r="C54">
        <v>3</v>
      </c>
      <c r="D54" s="228">
        <v>0.87629868936895539</v>
      </c>
      <c r="E54" s="228">
        <v>0.87124365716180452</v>
      </c>
      <c r="F54" s="64">
        <v>1.0413707606875062</v>
      </c>
      <c r="G54" s="214">
        <v>1.1952255388100801</v>
      </c>
      <c r="H54" s="214">
        <v>1.2234779782571732</v>
      </c>
      <c r="I54" s="64">
        <v>1.083583870843414</v>
      </c>
      <c r="J54" s="64"/>
      <c r="K54" s="182"/>
      <c r="L54" s="64"/>
      <c r="M54" s="64"/>
      <c r="O54" s="64"/>
      <c r="P54" s="214">
        <v>1.2234779782571732</v>
      </c>
      <c r="Q54" s="64">
        <v>1.083583870843414</v>
      </c>
      <c r="R54" s="214">
        <v>1.1952255388100801</v>
      </c>
      <c r="U54"/>
    </row>
    <row r="55" spans="1:28" s="32" customFormat="1" ht="21" x14ac:dyDescent="0.25">
      <c r="A55"/>
      <c r="B55" s="235"/>
      <c r="C55">
        <v>4</v>
      </c>
      <c r="D55" s="64">
        <v>1.0647207138025401</v>
      </c>
      <c r="E55" s="64">
        <v>1.0150695957190214</v>
      </c>
      <c r="F55" s="64">
        <v>1.0585577034224516</v>
      </c>
      <c r="G55" s="214">
        <v>0.90216760628577364</v>
      </c>
      <c r="H55" s="214">
        <v>1.0041490987681398</v>
      </c>
      <c r="I55" s="64">
        <v>0.99596486771866144</v>
      </c>
      <c r="J55" s="64"/>
      <c r="K55" s="182"/>
      <c r="L55" s="64"/>
      <c r="M55" s="64"/>
      <c r="N55" s="64">
        <v>1.07</v>
      </c>
      <c r="O55" s="64">
        <v>1.0150695957190214</v>
      </c>
      <c r="P55" s="214">
        <v>1.0041490987681398</v>
      </c>
      <c r="Q55" s="64">
        <v>0.99596486771866144</v>
      </c>
      <c r="R55" s="214">
        <v>0.90216760628577364</v>
      </c>
      <c r="T55" s="214"/>
      <c r="U55"/>
      <c r="W55"/>
      <c r="X55" s="232"/>
    </row>
    <row r="56" spans="1:28" s="25" customFormat="1" ht="20.399999999999999" x14ac:dyDescent="0.25">
      <c r="A56"/>
      <c r="B56" s="235"/>
      <c r="C56">
        <v>5</v>
      </c>
      <c r="D56" s="64">
        <v>1.1266415858641619</v>
      </c>
      <c r="E56" s="64">
        <v>0.87145905797739287</v>
      </c>
      <c r="F56" s="64">
        <v>1.1037821989876317</v>
      </c>
      <c r="G56" s="214">
        <v>0.89319047049700784</v>
      </c>
      <c r="H56" s="214">
        <v>1.2427566500139977</v>
      </c>
      <c r="I56" s="64">
        <v>0.95807833388142938</v>
      </c>
      <c r="J56" s="64"/>
      <c r="K56" s="185"/>
      <c r="L56" s="64"/>
      <c r="M56" s="64"/>
      <c r="N56" s="64">
        <v>1.1299999999999999</v>
      </c>
      <c r="O56" s="64">
        <v>0.87145905797739287</v>
      </c>
      <c r="P56" s="214">
        <v>1.2427566500139977</v>
      </c>
      <c r="Q56" s="64">
        <v>0.95807833388142938</v>
      </c>
      <c r="R56" s="214">
        <v>0.89319047049700784</v>
      </c>
      <c r="T56" s="214"/>
      <c r="U56"/>
      <c r="W56"/>
      <c r="X56" s="64"/>
    </row>
    <row r="57" spans="1:28" ht="20.399999999999999" x14ac:dyDescent="0.25">
      <c r="B57" s="235"/>
      <c r="C57">
        <v>6</v>
      </c>
      <c r="D57" s="64">
        <v>1.0631151729750266</v>
      </c>
      <c r="E57" s="64">
        <v>1.1314051332409893</v>
      </c>
      <c r="F57" s="64">
        <v>0.89689640597786113</v>
      </c>
      <c r="G57" s="228">
        <v>1.3426608797541433</v>
      </c>
      <c r="H57" s="228">
        <v>0.61749540851394391</v>
      </c>
      <c r="I57" s="214">
        <v>1.0640439044802126</v>
      </c>
      <c r="K57" s="185"/>
      <c r="N57" s="64">
        <v>1.06</v>
      </c>
      <c r="O57" s="64">
        <v>1.1314051332409893</v>
      </c>
      <c r="P57" s="228"/>
      <c r="Q57" s="214">
        <v>1.0640439044802126</v>
      </c>
      <c r="U57"/>
      <c r="X57" s="64"/>
    </row>
    <row r="58" spans="1:28" ht="23.7" customHeight="1" x14ac:dyDescent="0.25">
      <c r="B58" s="235"/>
      <c r="C58">
        <v>7</v>
      </c>
      <c r="D58" s="244">
        <v>1.5494460309529252</v>
      </c>
      <c r="E58" s="214">
        <v>1.110295355083837</v>
      </c>
      <c r="F58" s="64">
        <v>0.996</v>
      </c>
      <c r="G58" s="214">
        <v>1.1066298485547204</v>
      </c>
      <c r="H58" s="214">
        <v>0.96802231423922358</v>
      </c>
      <c r="I58" s="230">
        <v>1.156928976576868</v>
      </c>
      <c r="J58" s="64"/>
      <c r="K58" s="182"/>
      <c r="L58" s="64"/>
      <c r="M58" s="64"/>
      <c r="O58" s="214">
        <v>1.110295355083837</v>
      </c>
      <c r="P58" s="214">
        <v>0.96802231423922358</v>
      </c>
      <c r="Q58" s="230">
        <v>1.156928976576868</v>
      </c>
      <c r="R58" s="214">
        <v>1.1066298485547204</v>
      </c>
      <c r="U58"/>
      <c r="X58" s="64"/>
    </row>
    <row r="59" spans="1:28" s="32" customFormat="1" ht="21" x14ac:dyDescent="0.25">
      <c r="B59" s="236"/>
      <c r="C59" s="32">
        <v>8</v>
      </c>
      <c r="D59" s="231">
        <v>1.1341976388640833</v>
      </c>
      <c r="E59" s="230">
        <v>0.8685367852566539</v>
      </c>
      <c r="F59" s="230">
        <v>0.82637964685549647</v>
      </c>
      <c r="G59" s="231">
        <v>0.85367830338183348</v>
      </c>
      <c r="H59" s="231">
        <v>1.1923492531726454</v>
      </c>
      <c r="I59" s="231">
        <v>0.83723846668414836</v>
      </c>
      <c r="J59" s="231"/>
      <c r="K59" s="182"/>
      <c r="L59" s="231"/>
      <c r="M59" s="231"/>
      <c r="N59" s="230">
        <v>1.1299999999999999</v>
      </c>
      <c r="O59" s="230">
        <v>0.8685367852566539</v>
      </c>
      <c r="P59" s="231">
        <v>1.1923492531726454</v>
      </c>
      <c r="Q59" s="231">
        <v>0.83723846668414836</v>
      </c>
      <c r="R59" s="231">
        <v>0.85367830338183348</v>
      </c>
      <c r="T59" s="231"/>
      <c r="X59" s="230"/>
    </row>
    <row r="60" spans="1:28" ht="14.25" customHeight="1" x14ac:dyDescent="0.25">
      <c r="H60" s="64"/>
      <c r="K60" s="182"/>
      <c r="P60" s="64"/>
      <c r="W60" s="228"/>
      <c r="X60" s="64"/>
    </row>
    <row r="61" spans="1:28" ht="21" x14ac:dyDescent="0.25">
      <c r="H61" s="214"/>
      <c r="K61" s="182"/>
      <c r="P61" s="64"/>
      <c r="W61" s="64"/>
    </row>
    <row r="62" spans="1:28" ht="21" x14ac:dyDescent="0.25">
      <c r="H62" s="214"/>
      <c r="K62" s="182"/>
      <c r="P62" s="64"/>
      <c r="W62" s="64"/>
    </row>
    <row r="63" spans="1:28" ht="21" x14ac:dyDescent="0.25">
      <c r="H63" s="214"/>
      <c r="K63" s="182"/>
      <c r="P63" s="64"/>
      <c r="W63" s="64"/>
    </row>
    <row r="64" spans="1:28" ht="21" x14ac:dyDescent="0.25">
      <c r="H64" s="64"/>
      <c r="K64" s="186"/>
      <c r="W64" s="64"/>
    </row>
    <row r="65" spans="8:23" ht="21" x14ac:dyDescent="0.25">
      <c r="H65" s="64"/>
      <c r="K65" s="182"/>
      <c r="W65" s="64"/>
    </row>
    <row r="66" spans="8:23" ht="21" x14ac:dyDescent="0.25">
      <c r="H66" s="64"/>
      <c r="K66" s="186"/>
      <c r="W66" s="64"/>
    </row>
    <row r="67" spans="8:23" ht="21" x14ac:dyDescent="0.25">
      <c r="H67" s="64"/>
      <c r="K67" s="182"/>
      <c r="W67" s="64"/>
    </row>
    <row r="68" spans="8:23" ht="21" x14ac:dyDescent="0.25">
      <c r="H68" s="64"/>
      <c r="K68" s="182"/>
    </row>
    <row r="69" spans="8:23" ht="21" x14ac:dyDescent="0.25">
      <c r="H69" s="64"/>
      <c r="K69" s="182"/>
    </row>
    <row r="70" spans="8:23" ht="20.399999999999999" x14ac:dyDescent="0.25">
      <c r="H70" s="64"/>
      <c r="K70" s="185"/>
    </row>
    <row r="71" spans="8:23" ht="20.399999999999999" x14ac:dyDescent="0.25">
      <c r="H71" s="64"/>
      <c r="K71" s="185"/>
    </row>
    <row r="72" spans="8:23" ht="21" x14ac:dyDescent="0.25">
      <c r="H72" s="64"/>
      <c r="K72" s="182"/>
    </row>
    <row r="73" spans="8:23" ht="21" x14ac:dyDescent="0.25">
      <c r="H73" s="64"/>
      <c r="K73" s="182"/>
    </row>
    <row r="74" spans="8:23" ht="21" x14ac:dyDescent="0.25">
      <c r="H74" s="64"/>
      <c r="K74" s="182"/>
    </row>
    <row r="75" spans="8:23" ht="21" x14ac:dyDescent="0.25">
      <c r="H75" s="64"/>
      <c r="K75" s="182"/>
    </row>
    <row r="76" spans="8:23" ht="21" x14ac:dyDescent="0.25">
      <c r="H76" s="64"/>
      <c r="K76" s="182"/>
    </row>
    <row r="77" spans="8:23" ht="21" x14ac:dyDescent="0.25">
      <c r="H77" s="64"/>
      <c r="K77" s="182"/>
    </row>
    <row r="78" spans="8:23" ht="21" x14ac:dyDescent="0.25">
      <c r="H78" s="64"/>
      <c r="K78" s="182"/>
    </row>
    <row r="79" spans="8:23" ht="21" x14ac:dyDescent="0.25">
      <c r="H79" s="64"/>
      <c r="K79" s="182"/>
    </row>
    <row r="80" spans="8:23" ht="21" x14ac:dyDescent="0.25">
      <c r="H80" s="64"/>
      <c r="K80" s="186"/>
    </row>
    <row r="81" spans="8:11" ht="21" x14ac:dyDescent="0.25">
      <c r="H81" s="64"/>
      <c r="K81" s="182"/>
    </row>
    <row r="82" spans="8:11" ht="21" x14ac:dyDescent="0.25">
      <c r="H82" s="64"/>
      <c r="K82" s="186"/>
    </row>
    <row r="83" spans="8:11" ht="21" x14ac:dyDescent="0.25">
      <c r="H83" s="64"/>
      <c r="K83" s="182"/>
    </row>
    <row r="84" spans="8:11" ht="20.399999999999999" x14ac:dyDescent="0.25">
      <c r="H84" s="64"/>
      <c r="K84" s="185"/>
    </row>
    <row r="85" spans="8:11" ht="20.399999999999999" x14ac:dyDescent="0.25">
      <c r="H85" s="64"/>
      <c r="K85" s="185"/>
    </row>
    <row r="86" spans="8:11" ht="21" x14ac:dyDescent="0.25">
      <c r="H86" s="64"/>
      <c r="K86" s="182"/>
    </row>
    <row r="87" spans="8:11" ht="21" x14ac:dyDescent="0.25">
      <c r="H87" s="64"/>
      <c r="K87" s="182"/>
    </row>
    <row r="88" spans="8:11" ht="21" x14ac:dyDescent="0.25">
      <c r="H88" s="64"/>
      <c r="K88" s="182"/>
    </row>
    <row r="89" spans="8:11" ht="21" x14ac:dyDescent="0.25">
      <c r="H89" s="64"/>
      <c r="K89" s="182"/>
    </row>
    <row r="90" spans="8:11" ht="21" x14ac:dyDescent="0.25">
      <c r="H90" s="64"/>
      <c r="K90" s="182"/>
    </row>
    <row r="91" spans="8:11" ht="21" x14ac:dyDescent="0.25">
      <c r="H91" s="64"/>
      <c r="K91" s="182"/>
    </row>
    <row r="92" spans="8:11" ht="21" x14ac:dyDescent="0.25">
      <c r="H92" s="64"/>
      <c r="K92" s="182"/>
    </row>
    <row r="93" spans="8:11" ht="21" x14ac:dyDescent="0.25">
      <c r="H93" s="64"/>
      <c r="K93" s="182"/>
    </row>
    <row r="94" spans="8:11" ht="21" x14ac:dyDescent="0.25">
      <c r="H94" s="64"/>
      <c r="K94" s="182"/>
    </row>
    <row r="95" spans="8:11" ht="21" x14ac:dyDescent="0.25">
      <c r="H95" s="64"/>
      <c r="K95" s="182"/>
    </row>
    <row r="96" spans="8:11" ht="21" x14ac:dyDescent="0.25">
      <c r="H96" s="64"/>
      <c r="K96" s="182"/>
    </row>
    <row r="97" spans="8:11" ht="21" x14ac:dyDescent="0.25">
      <c r="H97" s="64"/>
      <c r="K97" s="182"/>
    </row>
    <row r="98" spans="8:11" ht="20.399999999999999" x14ac:dyDescent="0.25">
      <c r="H98" s="64"/>
      <c r="K98" s="185"/>
    </row>
    <row r="99" spans="8:11" ht="20.399999999999999" x14ac:dyDescent="0.25">
      <c r="H99" s="64"/>
      <c r="K99" s="185"/>
    </row>
    <row r="100" spans="8:11" ht="21" x14ac:dyDescent="0.25">
      <c r="H100" s="64"/>
      <c r="K100" s="182"/>
    </row>
    <row r="101" spans="8:11" ht="21" x14ac:dyDescent="0.25">
      <c r="H101" s="64"/>
      <c r="K101" s="182"/>
    </row>
    <row r="102" spans="8:11" ht="21" x14ac:dyDescent="0.25">
      <c r="H102" s="64"/>
      <c r="K102" s="182"/>
    </row>
    <row r="103" spans="8:11" ht="21" x14ac:dyDescent="0.25">
      <c r="H103" s="64"/>
      <c r="K103" s="182"/>
    </row>
    <row r="104" spans="8:11" ht="21" x14ac:dyDescent="0.25">
      <c r="H104" s="64"/>
      <c r="K104" s="182"/>
    </row>
    <row r="105" spans="8:11" ht="21" x14ac:dyDescent="0.25">
      <c r="H105" s="64"/>
      <c r="K105" s="182"/>
    </row>
    <row r="106" spans="8:11" ht="21" x14ac:dyDescent="0.25">
      <c r="H106" s="64"/>
      <c r="K106" s="182"/>
    </row>
    <row r="107" spans="8:11" ht="21" x14ac:dyDescent="0.25">
      <c r="H107" s="64"/>
      <c r="K107" s="182"/>
    </row>
    <row r="108" spans="8:11" ht="21" x14ac:dyDescent="0.25">
      <c r="H108" s="64"/>
      <c r="K108" s="182"/>
    </row>
    <row r="109" spans="8:11" ht="21" x14ac:dyDescent="0.25">
      <c r="H109" s="64"/>
      <c r="K109" s="182"/>
    </row>
    <row r="110" spans="8:11" ht="21" x14ac:dyDescent="0.25">
      <c r="H110" s="64"/>
      <c r="K110" s="182"/>
    </row>
    <row r="111" spans="8:11" ht="21" x14ac:dyDescent="0.25">
      <c r="H111" s="64"/>
      <c r="K111" s="182"/>
    </row>
    <row r="112" spans="8:11" ht="21" x14ac:dyDescent="0.25">
      <c r="H112" s="64"/>
      <c r="K112" s="182"/>
    </row>
    <row r="113" spans="8:11" ht="21" x14ac:dyDescent="0.25">
      <c r="H113" s="64"/>
      <c r="K113" s="182"/>
    </row>
    <row r="114" spans="8:11" ht="21" x14ac:dyDescent="0.25">
      <c r="H114" s="64"/>
      <c r="K114" s="182"/>
    </row>
    <row r="115" spans="8:11" ht="21" x14ac:dyDescent="0.25">
      <c r="H115" s="64"/>
      <c r="K115" s="182"/>
    </row>
    <row r="116" spans="8:11" ht="21" x14ac:dyDescent="0.25">
      <c r="H116" s="64"/>
      <c r="K116" s="182"/>
    </row>
    <row r="117" spans="8:11" ht="21" x14ac:dyDescent="0.25">
      <c r="H117" s="64"/>
      <c r="K117" s="182"/>
    </row>
    <row r="118" spans="8:11" ht="21" x14ac:dyDescent="0.25">
      <c r="H118" s="64"/>
      <c r="K118" s="182"/>
    </row>
    <row r="119" spans="8:11" ht="21" x14ac:dyDescent="0.25">
      <c r="H119" s="64"/>
      <c r="K119" s="182"/>
    </row>
    <row r="120" spans="8:11" ht="21" x14ac:dyDescent="0.25">
      <c r="H120" s="64"/>
      <c r="K120" s="182"/>
    </row>
    <row r="121" spans="8:11" x14ac:dyDescent="0.25">
      <c r="H121" s="64"/>
      <c r="K121" s="188"/>
    </row>
    <row r="122" spans="8:11" x14ac:dyDescent="0.25">
      <c r="H122" s="64"/>
      <c r="K122" s="188"/>
    </row>
    <row r="123" spans="8:11" x14ac:dyDescent="0.25">
      <c r="H123" s="64"/>
      <c r="K123" s="188"/>
    </row>
    <row r="124" spans="8:11" x14ac:dyDescent="0.25">
      <c r="H124" s="64"/>
      <c r="K124" s="188"/>
    </row>
    <row r="125" spans="8:11" x14ac:dyDescent="0.25">
      <c r="H125" s="64"/>
      <c r="K125" s="188"/>
    </row>
    <row r="126" spans="8:11" x14ac:dyDescent="0.25">
      <c r="H126" s="64"/>
      <c r="K126" s="188"/>
    </row>
    <row r="127" spans="8:11" x14ac:dyDescent="0.25">
      <c r="H127" s="64"/>
      <c r="K127" s="188"/>
    </row>
    <row r="128" spans="8:11" x14ac:dyDescent="0.25">
      <c r="H128" s="214"/>
      <c r="K128" s="188"/>
    </row>
    <row r="129" spans="8:11" x14ac:dyDescent="0.25">
      <c r="H129" s="214"/>
      <c r="K129" s="188"/>
    </row>
    <row r="130" spans="8:11" x14ac:dyDescent="0.25">
      <c r="H130" s="214"/>
      <c r="K130" s="188"/>
    </row>
    <row r="131" spans="8:11" x14ac:dyDescent="0.25">
      <c r="K131" s="188"/>
    </row>
    <row r="132" spans="8:11" x14ac:dyDescent="0.25">
      <c r="K132" s="188"/>
    </row>
    <row r="133" spans="8:11" x14ac:dyDescent="0.25">
      <c r="K133" s="188"/>
    </row>
    <row r="134" spans="8:11" x14ac:dyDescent="0.25">
      <c r="K134" s="188"/>
    </row>
    <row r="135" spans="8:11" x14ac:dyDescent="0.25">
      <c r="K135" s="188"/>
    </row>
    <row r="136" spans="8:11" x14ac:dyDescent="0.25">
      <c r="K136" s="188"/>
    </row>
    <row r="137" spans="8:11" x14ac:dyDescent="0.25">
      <c r="K137" s="188"/>
    </row>
  </sheetData>
  <mergeCells count="8">
    <mergeCell ref="B44:B51"/>
    <mergeCell ref="B52:B59"/>
    <mergeCell ref="B4:B11"/>
    <mergeCell ref="K11:K16"/>
    <mergeCell ref="B12:B19"/>
    <mergeCell ref="B20:B27"/>
    <mergeCell ref="B28:B35"/>
    <mergeCell ref="B36:B43"/>
  </mergeCells>
  <phoneticPr fontId="1" type="noConversion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97622-9AE1-4617-99CB-37F614370444}">
  <dimension ref="A1:K137"/>
  <sheetViews>
    <sheetView workbookViewId="0">
      <selection activeCell="J12" sqref="J12"/>
    </sheetView>
  </sheetViews>
  <sheetFormatPr defaultRowHeight="14.4" x14ac:dyDescent="0.25"/>
  <cols>
    <col min="1" max="1" width="17.5546875" customWidth="1"/>
    <col min="2" max="2" width="8.88671875" style="66"/>
    <col min="4" max="4" width="17.21875" style="66" customWidth="1"/>
    <col min="5" max="5" width="4.77734375" customWidth="1"/>
    <col min="6" max="6" width="14.88671875" customWidth="1"/>
    <col min="7" max="7" width="14.44140625" style="189" customWidth="1"/>
    <col min="9" max="9" width="8.88671875" style="66"/>
  </cols>
  <sheetData>
    <row r="1" spans="1:10" ht="33.450000000000003" customHeight="1" x14ac:dyDescent="0.25">
      <c r="A1" s="12" t="s">
        <v>216</v>
      </c>
      <c r="G1" s="180"/>
    </row>
    <row r="2" spans="1:10" ht="19.95" customHeight="1" x14ac:dyDescent="0.25">
      <c r="A2" s="12" t="s">
        <v>217</v>
      </c>
      <c r="G2" s="180"/>
    </row>
    <row r="3" spans="1:10" ht="16.2" x14ac:dyDescent="0.25">
      <c r="A3" s="245" t="s">
        <v>70</v>
      </c>
      <c r="B3" s="245" t="s">
        <v>71</v>
      </c>
      <c r="C3" s="41" t="s">
        <v>218</v>
      </c>
      <c r="D3" s="245" t="s">
        <v>70</v>
      </c>
      <c r="E3" s="245" t="s">
        <v>71</v>
      </c>
      <c r="F3" s="246" t="s">
        <v>218</v>
      </c>
      <c r="G3" s="181"/>
      <c r="H3" s="245" t="s">
        <v>70</v>
      </c>
      <c r="I3" s="245" t="s">
        <v>71</v>
      </c>
      <c r="J3" s="246" t="s">
        <v>218</v>
      </c>
    </row>
    <row r="4" spans="1:10" ht="14.7" customHeight="1" x14ac:dyDescent="0.25">
      <c r="A4" s="247" t="s">
        <v>0</v>
      </c>
      <c r="B4" s="248" t="s">
        <v>219</v>
      </c>
      <c r="C4">
        <v>68795.847999999998</v>
      </c>
      <c r="D4" s="249" t="s">
        <v>220</v>
      </c>
      <c r="E4" s="174" t="s">
        <v>219</v>
      </c>
      <c r="F4" s="250">
        <f>AVERAGE(C4:C7)</f>
        <v>65117.401499999993</v>
      </c>
      <c r="G4" s="182"/>
      <c r="H4" t="s">
        <v>220</v>
      </c>
      <c r="I4" s="66" t="s">
        <v>221</v>
      </c>
      <c r="J4">
        <v>65117.401499999993</v>
      </c>
    </row>
    <row r="5" spans="1:10" ht="14.25" customHeight="1" x14ac:dyDescent="0.25">
      <c r="A5" s="247"/>
      <c r="B5" s="248" t="s">
        <v>219</v>
      </c>
      <c r="C5">
        <v>66714.682000000001</v>
      </c>
      <c r="D5" s="249" t="s">
        <v>220</v>
      </c>
      <c r="E5" s="174" t="s">
        <v>222</v>
      </c>
      <c r="F5" s="250">
        <f>AVERAGE(C8:C10)</f>
        <v>50660.262999999999</v>
      </c>
      <c r="G5" s="182"/>
      <c r="H5" t="s">
        <v>220</v>
      </c>
      <c r="I5" s="66" t="s">
        <v>222</v>
      </c>
      <c r="J5">
        <v>50660.262999999999</v>
      </c>
    </row>
    <row r="6" spans="1:10" ht="21" x14ac:dyDescent="0.25">
      <c r="A6" s="247"/>
      <c r="B6" s="248" t="s">
        <v>221</v>
      </c>
      <c r="C6">
        <v>66874.313999999998</v>
      </c>
      <c r="D6" s="249" t="s">
        <v>220</v>
      </c>
      <c r="E6" s="174" t="s">
        <v>223</v>
      </c>
      <c r="F6" s="250">
        <f>AVERAGE(C11:C13)</f>
        <v>64996.791999999994</v>
      </c>
      <c r="G6" s="182"/>
      <c r="H6" t="s">
        <v>220</v>
      </c>
      <c r="I6" s="66" t="s">
        <v>223</v>
      </c>
      <c r="J6">
        <v>64996.791999999994</v>
      </c>
    </row>
    <row r="7" spans="1:10" ht="21" x14ac:dyDescent="0.25">
      <c r="A7" s="247"/>
      <c r="B7" s="248" t="s">
        <v>221</v>
      </c>
      <c r="C7">
        <v>58084.762000000002</v>
      </c>
      <c r="D7" s="249" t="s">
        <v>220</v>
      </c>
      <c r="E7" s="174" t="s">
        <v>224</v>
      </c>
      <c r="F7" s="250">
        <f>AVERAGE(C14:C17)</f>
        <v>46056.182750000007</v>
      </c>
      <c r="G7" s="182"/>
      <c r="H7" t="s">
        <v>220</v>
      </c>
      <c r="I7" s="66" t="s">
        <v>224</v>
      </c>
      <c r="J7">
        <v>46056.182750000007</v>
      </c>
    </row>
    <row r="8" spans="1:10" ht="21" x14ac:dyDescent="0.25">
      <c r="A8" s="247"/>
      <c r="B8" s="248" t="s">
        <v>225</v>
      </c>
      <c r="C8">
        <v>44257.834000000003</v>
      </c>
      <c r="D8" s="249" t="s">
        <v>220</v>
      </c>
      <c r="E8" s="174" t="s">
        <v>226</v>
      </c>
      <c r="F8" s="250">
        <f>AVERAGE(C18:C20)</f>
        <v>47704.115000000013</v>
      </c>
      <c r="G8" s="182"/>
      <c r="H8" t="s">
        <v>220</v>
      </c>
      <c r="I8" s="66" t="s">
        <v>226</v>
      </c>
      <c r="J8">
        <v>47704.115000000013</v>
      </c>
    </row>
    <row r="9" spans="1:10" ht="21" x14ac:dyDescent="0.4">
      <c r="A9" s="247"/>
      <c r="B9" s="248" t="s">
        <v>225</v>
      </c>
      <c r="C9">
        <v>46999.728999999999</v>
      </c>
      <c r="E9" s="251"/>
      <c r="G9" s="182"/>
    </row>
    <row r="10" spans="1:10" ht="16.2" x14ac:dyDescent="0.4">
      <c r="A10" s="247"/>
      <c r="B10" s="248" t="s">
        <v>225</v>
      </c>
      <c r="C10">
        <v>60723.226000000002</v>
      </c>
      <c r="E10" s="251"/>
      <c r="F10" s="252"/>
      <c r="G10" s="137"/>
    </row>
    <row r="11" spans="1:10" x14ac:dyDescent="0.25">
      <c r="A11" s="247"/>
      <c r="B11" s="248" t="s">
        <v>227</v>
      </c>
      <c r="C11">
        <v>58084.762000000002</v>
      </c>
      <c r="E11" s="253"/>
      <c r="F11" s="250"/>
      <c r="G11" s="89" t="s">
        <v>185</v>
      </c>
    </row>
    <row r="12" spans="1:10" x14ac:dyDescent="0.25">
      <c r="A12" s="247"/>
      <c r="B12" s="248" t="s">
        <v>223</v>
      </c>
      <c r="C12">
        <v>62835.885999999999</v>
      </c>
      <c r="E12" s="253"/>
      <c r="F12" s="250"/>
      <c r="G12" s="89"/>
    </row>
    <row r="13" spans="1:10" x14ac:dyDescent="0.25">
      <c r="A13" s="247"/>
      <c r="B13" s="248" t="s">
        <v>223</v>
      </c>
      <c r="C13">
        <v>74069.728000000003</v>
      </c>
      <c r="E13" s="253"/>
      <c r="F13" s="250"/>
      <c r="G13" s="89"/>
    </row>
    <row r="14" spans="1:10" x14ac:dyDescent="0.25">
      <c r="A14" s="247"/>
      <c r="B14" s="248" t="s">
        <v>228</v>
      </c>
      <c r="C14">
        <v>43626.472000000002</v>
      </c>
      <c r="E14" s="253"/>
      <c r="F14" s="250"/>
      <c r="G14" s="89"/>
    </row>
    <row r="15" spans="1:10" x14ac:dyDescent="0.25">
      <c r="A15" s="247"/>
      <c r="B15" s="248" t="s">
        <v>228</v>
      </c>
      <c r="C15">
        <v>46566.663</v>
      </c>
      <c r="E15" s="253"/>
      <c r="F15" s="250"/>
      <c r="G15" s="89"/>
    </row>
    <row r="16" spans="1:10" x14ac:dyDescent="0.25">
      <c r="A16" s="247"/>
      <c r="B16" s="248" t="s">
        <v>228</v>
      </c>
      <c r="C16">
        <v>48791.633000000002</v>
      </c>
      <c r="E16" s="253"/>
      <c r="F16" s="250"/>
      <c r="G16" s="89"/>
    </row>
    <row r="17" spans="1:10" ht="20.399999999999999" x14ac:dyDescent="0.25">
      <c r="A17" s="247"/>
      <c r="B17" s="248" t="s">
        <v>228</v>
      </c>
      <c r="C17">
        <v>45239.963000000003</v>
      </c>
      <c r="E17" s="253"/>
      <c r="F17" s="250"/>
      <c r="G17" s="185"/>
    </row>
    <row r="18" spans="1:10" ht="20.399999999999999" x14ac:dyDescent="0.25">
      <c r="A18" s="247"/>
      <c r="B18" s="248" t="s">
        <v>229</v>
      </c>
      <c r="C18">
        <v>47429.232000000004</v>
      </c>
      <c r="E18" s="253"/>
      <c r="F18" s="250"/>
      <c r="G18" s="185"/>
    </row>
    <row r="19" spans="1:10" ht="21" x14ac:dyDescent="0.25">
      <c r="A19" s="247"/>
      <c r="B19" s="248" t="s">
        <v>229</v>
      </c>
      <c r="C19">
        <v>44768.389000000003</v>
      </c>
      <c r="E19" s="253"/>
      <c r="F19" s="250"/>
      <c r="G19" s="182"/>
    </row>
    <row r="20" spans="1:10" ht="21" x14ac:dyDescent="0.25">
      <c r="A20" s="247"/>
      <c r="B20" s="248" t="s">
        <v>229</v>
      </c>
      <c r="C20">
        <v>50914.724000000002</v>
      </c>
      <c r="E20" s="253"/>
      <c r="F20" s="250"/>
      <c r="G20" s="186"/>
    </row>
    <row r="21" spans="1:10" ht="21" x14ac:dyDescent="0.25">
      <c r="A21" s="253"/>
      <c r="B21" s="248"/>
      <c r="E21" s="253"/>
      <c r="F21" s="250"/>
      <c r="G21" s="182"/>
    </row>
    <row r="22" spans="1:10" ht="21" x14ac:dyDescent="0.25">
      <c r="A22" s="247" t="s">
        <v>34</v>
      </c>
      <c r="B22" s="248" t="s">
        <v>230</v>
      </c>
      <c r="C22" s="253">
        <v>34671.762999999999</v>
      </c>
      <c r="D22" s="249" t="s">
        <v>34</v>
      </c>
      <c r="E22" s="174" t="s">
        <v>230</v>
      </c>
      <c r="F22" s="250">
        <f>AVERAGE(C22:C24)</f>
        <v>34107.789333333327</v>
      </c>
      <c r="G22" s="182"/>
      <c r="H22" t="s">
        <v>231</v>
      </c>
      <c r="I22" s="66" t="s">
        <v>232</v>
      </c>
      <c r="J22">
        <v>34107.789333333327</v>
      </c>
    </row>
    <row r="23" spans="1:10" ht="21" x14ac:dyDescent="0.25">
      <c r="A23" s="247"/>
      <c r="B23" s="248" t="s">
        <v>230</v>
      </c>
      <c r="C23" s="253">
        <v>30071.565999999999</v>
      </c>
      <c r="D23" s="249" t="s">
        <v>231</v>
      </c>
      <c r="E23" s="174" t="s">
        <v>233</v>
      </c>
      <c r="F23" s="250">
        <f>AVERAGE(C25:C27)</f>
        <v>32437.732</v>
      </c>
      <c r="G23" s="182"/>
      <c r="H23" t="s">
        <v>231</v>
      </c>
      <c r="I23" s="66" t="s">
        <v>233</v>
      </c>
      <c r="J23">
        <v>32437.732</v>
      </c>
    </row>
    <row r="24" spans="1:10" ht="21" x14ac:dyDescent="0.25">
      <c r="A24" s="247"/>
      <c r="B24" s="248" t="s">
        <v>230</v>
      </c>
      <c r="C24" s="253">
        <v>37580.038999999997</v>
      </c>
      <c r="D24" s="249" t="s">
        <v>231</v>
      </c>
      <c r="E24" s="174" t="s">
        <v>234</v>
      </c>
      <c r="F24" s="250">
        <f>AVERAGE(C28:C30)</f>
        <v>35293.348333333328</v>
      </c>
      <c r="G24" s="182"/>
      <c r="H24" t="s">
        <v>231</v>
      </c>
      <c r="I24" s="66" t="s">
        <v>234</v>
      </c>
      <c r="J24">
        <v>35293.348333333328</v>
      </c>
    </row>
    <row r="25" spans="1:10" ht="21" x14ac:dyDescent="0.25">
      <c r="A25" s="247"/>
      <c r="B25" s="249" t="s">
        <v>235</v>
      </c>
      <c r="C25" s="253">
        <v>31757.258999999998</v>
      </c>
      <c r="D25" s="249" t="s">
        <v>231</v>
      </c>
      <c r="E25" s="174" t="s">
        <v>236</v>
      </c>
      <c r="F25" s="250">
        <f>AVERAGE(C31:C33)</f>
        <v>34189.199666666667</v>
      </c>
      <c r="G25" s="182"/>
      <c r="H25" t="s">
        <v>231</v>
      </c>
      <c r="I25" s="66" t="s">
        <v>236</v>
      </c>
      <c r="J25">
        <v>34189.199666666667</v>
      </c>
    </row>
    <row r="26" spans="1:10" ht="21" x14ac:dyDescent="0.25">
      <c r="A26" s="247"/>
      <c r="B26" s="249" t="s">
        <v>235</v>
      </c>
      <c r="C26" s="253">
        <v>31247.955000000002</v>
      </c>
      <c r="D26" s="249" t="s">
        <v>231</v>
      </c>
      <c r="E26" s="174" t="s">
        <v>237</v>
      </c>
      <c r="F26" s="250">
        <f>AVERAGE(C34:C36)</f>
        <v>32998.434000000001</v>
      </c>
      <c r="G26" s="182"/>
      <c r="H26" t="s">
        <v>231</v>
      </c>
      <c r="I26" s="66" t="s">
        <v>237</v>
      </c>
      <c r="J26">
        <v>32998.434000000001</v>
      </c>
    </row>
    <row r="27" spans="1:10" ht="21" x14ac:dyDescent="0.4">
      <c r="A27" s="247"/>
      <c r="B27" s="249" t="s">
        <v>235</v>
      </c>
      <c r="C27" s="253">
        <v>34307.982000000004</v>
      </c>
      <c r="D27" s="254"/>
      <c r="E27" s="251"/>
      <c r="F27" s="252"/>
      <c r="G27" s="182"/>
    </row>
    <row r="28" spans="1:10" ht="21" x14ac:dyDescent="0.4">
      <c r="A28" s="247"/>
      <c r="B28" s="249" t="s">
        <v>238</v>
      </c>
      <c r="C28" s="253">
        <v>42607.724999999999</v>
      </c>
      <c r="D28" s="254"/>
      <c r="E28" s="251"/>
      <c r="F28" s="252"/>
      <c r="G28" s="186"/>
    </row>
    <row r="29" spans="1:10" ht="21" x14ac:dyDescent="0.25">
      <c r="A29" s="247"/>
      <c r="B29" s="249" t="s">
        <v>238</v>
      </c>
      <c r="C29" s="253">
        <v>34202.707999999999</v>
      </c>
      <c r="D29" s="254"/>
      <c r="E29" s="253"/>
      <c r="F29" s="250"/>
      <c r="G29" s="182"/>
    </row>
    <row r="30" spans="1:10" ht="21" x14ac:dyDescent="0.25">
      <c r="A30" s="247"/>
      <c r="B30" s="249" t="s">
        <v>238</v>
      </c>
      <c r="C30" s="255">
        <v>29069.612000000001</v>
      </c>
      <c r="D30" s="254"/>
      <c r="E30" s="253"/>
      <c r="F30" s="250"/>
      <c r="G30" s="182"/>
    </row>
    <row r="31" spans="1:10" ht="20.399999999999999" x14ac:dyDescent="0.25">
      <c r="A31" s="247"/>
      <c r="B31" s="249" t="s">
        <v>239</v>
      </c>
      <c r="C31" s="253">
        <v>32133.504000000001</v>
      </c>
      <c r="D31" s="256"/>
      <c r="E31" s="253"/>
      <c r="F31" s="250"/>
      <c r="G31" s="185"/>
    </row>
    <row r="32" spans="1:10" ht="20.399999999999999" x14ac:dyDescent="0.25">
      <c r="A32" s="247"/>
      <c r="B32" s="249" t="s">
        <v>239</v>
      </c>
      <c r="C32" s="253">
        <v>31868.925999999999</v>
      </c>
      <c r="D32" s="254"/>
      <c r="E32" s="253"/>
      <c r="F32" s="250"/>
      <c r="G32" s="185"/>
    </row>
    <row r="33" spans="1:10" ht="21" x14ac:dyDescent="0.25">
      <c r="A33" s="247"/>
      <c r="B33" s="249" t="s">
        <v>239</v>
      </c>
      <c r="C33" s="253">
        <v>38565.169000000002</v>
      </c>
      <c r="D33" s="254"/>
      <c r="E33" s="253"/>
      <c r="F33" s="250"/>
      <c r="G33" s="182"/>
    </row>
    <row r="34" spans="1:10" ht="21" x14ac:dyDescent="0.25">
      <c r="A34" s="247"/>
      <c r="B34" s="249" t="s">
        <v>240</v>
      </c>
      <c r="C34" s="253">
        <v>29666.61</v>
      </c>
      <c r="D34" s="254"/>
      <c r="E34" s="253"/>
      <c r="F34" s="250"/>
      <c r="G34" s="182"/>
    </row>
    <row r="35" spans="1:10" ht="21" x14ac:dyDescent="0.25">
      <c r="A35" s="247"/>
      <c r="B35" s="249" t="s">
        <v>240</v>
      </c>
      <c r="C35" s="253">
        <v>32592.725999999999</v>
      </c>
      <c r="D35" s="257"/>
      <c r="E35" s="253"/>
      <c r="F35" s="250"/>
      <c r="G35" s="186"/>
    </row>
    <row r="36" spans="1:10" ht="21" x14ac:dyDescent="0.25">
      <c r="A36" s="247"/>
      <c r="B36" s="249" t="s">
        <v>240</v>
      </c>
      <c r="C36" s="253">
        <v>36735.966</v>
      </c>
      <c r="D36" s="254"/>
      <c r="E36" s="253"/>
      <c r="F36" s="250"/>
      <c r="G36" s="182"/>
    </row>
    <row r="37" spans="1:10" ht="21" x14ac:dyDescent="0.25">
      <c r="A37" s="258"/>
      <c r="B37" s="249"/>
      <c r="C37" s="253"/>
      <c r="D37" s="254"/>
      <c r="E37" s="253"/>
      <c r="F37" s="250"/>
      <c r="G37" s="186"/>
    </row>
    <row r="38" spans="1:10" ht="21" x14ac:dyDescent="0.25">
      <c r="A38" s="259" t="s">
        <v>128</v>
      </c>
      <c r="B38" s="249" t="s">
        <v>241</v>
      </c>
      <c r="C38" s="253">
        <v>47238.792999999998</v>
      </c>
      <c r="D38" s="66" t="s">
        <v>138</v>
      </c>
      <c r="E38" s="174" t="s">
        <v>241</v>
      </c>
      <c r="F38" s="250">
        <f>AVERAGE(C38:C41)</f>
        <v>45438.377999999997</v>
      </c>
      <c r="G38" s="182"/>
      <c r="H38" t="s">
        <v>138</v>
      </c>
      <c r="I38" s="66" t="s">
        <v>242</v>
      </c>
      <c r="J38">
        <v>45438.377999999997</v>
      </c>
    </row>
    <row r="39" spans="1:10" ht="21" x14ac:dyDescent="0.25">
      <c r="A39" s="259"/>
      <c r="B39" s="249" t="s">
        <v>241</v>
      </c>
      <c r="C39" s="253">
        <v>43768.133999999998</v>
      </c>
      <c r="D39" s="66" t="s">
        <v>138</v>
      </c>
      <c r="E39" s="174" t="s">
        <v>243</v>
      </c>
      <c r="F39" s="250">
        <f>AVERAGE(C42:C44)</f>
        <v>54119.106999999996</v>
      </c>
      <c r="G39" s="182"/>
      <c r="H39" t="s">
        <v>138</v>
      </c>
      <c r="I39" s="66" t="s">
        <v>243</v>
      </c>
      <c r="J39">
        <v>54119.106999999996</v>
      </c>
    </row>
    <row r="40" spans="1:10" ht="21" x14ac:dyDescent="0.25">
      <c r="A40" s="259"/>
      <c r="B40" s="249" t="s">
        <v>241</v>
      </c>
      <c r="C40" s="253">
        <v>41791.012999999999</v>
      </c>
      <c r="D40" s="66" t="s">
        <v>138</v>
      </c>
      <c r="E40" s="174" t="s">
        <v>244</v>
      </c>
      <c r="F40" s="250">
        <f>AVERAGE(C45:C48)</f>
        <v>62675.590249999994</v>
      </c>
      <c r="G40" s="182"/>
      <c r="H40" t="s">
        <v>138</v>
      </c>
      <c r="I40" s="66" t="s">
        <v>244</v>
      </c>
      <c r="J40">
        <v>62675.590249999994</v>
      </c>
    </row>
    <row r="41" spans="1:10" ht="21" x14ac:dyDescent="0.25">
      <c r="A41" s="259"/>
      <c r="B41" s="249" t="s">
        <v>241</v>
      </c>
      <c r="C41" s="253">
        <v>48955.572</v>
      </c>
      <c r="D41" s="66" t="s">
        <v>138</v>
      </c>
      <c r="E41" s="174" t="s">
        <v>245</v>
      </c>
      <c r="F41" s="250">
        <f>AVERAGE(C49:C51)</f>
        <v>55491.374000000003</v>
      </c>
      <c r="G41" s="182"/>
      <c r="H41" t="s">
        <v>138</v>
      </c>
      <c r="I41" s="66" t="s">
        <v>245</v>
      </c>
      <c r="J41">
        <v>55491.374000000003</v>
      </c>
    </row>
    <row r="42" spans="1:10" ht="21" x14ac:dyDescent="0.25">
      <c r="A42" s="259"/>
      <c r="B42" s="249" t="s">
        <v>243</v>
      </c>
      <c r="C42" s="253">
        <v>57842.497000000003</v>
      </c>
      <c r="D42" s="66" t="s">
        <v>138</v>
      </c>
      <c r="E42" s="174" t="s">
        <v>246</v>
      </c>
      <c r="F42" s="250">
        <f>AVERAGE(C52:C55)</f>
        <v>53666.585749999998</v>
      </c>
      <c r="G42" s="182"/>
      <c r="H42" t="s">
        <v>138</v>
      </c>
      <c r="I42" s="66" t="s">
        <v>246</v>
      </c>
      <c r="J42">
        <v>53666.585749999998</v>
      </c>
    </row>
    <row r="43" spans="1:10" ht="21" x14ac:dyDescent="0.25">
      <c r="A43" s="259"/>
      <c r="B43" s="249" t="s">
        <v>243</v>
      </c>
      <c r="C43" s="253">
        <v>60860.894</v>
      </c>
      <c r="G43" s="186"/>
    </row>
    <row r="44" spans="1:10" ht="21" x14ac:dyDescent="0.25">
      <c r="A44" s="259"/>
      <c r="B44" s="249" t="s">
        <v>243</v>
      </c>
      <c r="C44" s="253">
        <v>43653.93</v>
      </c>
      <c r="G44" s="182"/>
    </row>
    <row r="45" spans="1:10" ht="20.399999999999999" x14ac:dyDescent="0.25">
      <c r="A45" s="259"/>
      <c r="B45" s="249" t="s">
        <v>247</v>
      </c>
      <c r="C45" s="253">
        <v>68317.335999999996</v>
      </c>
      <c r="G45" s="185"/>
    </row>
    <row r="46" spans="1:10" ht="20.399999999999999" x14ac:dyDescent="0.25">
      <c r="A46" s="259"/>
      <c r="B46" s="249" t="s">
        <v>244</v>
      </c>
      <c r="C46" s="253">
        <v>59869.286999999997</v>
      </c>
      <c r="G46" s="185"/>
    </row>
    <row r="47" spans="1:10" ht="21" x14ac:dyDescent="0.25">
      <c r="A47" s="259"/>
      <c r="B47" s="249" t="s">
        <v>244</v>
      </c>
      <c r="C47" s="253">
        <v>56061.455000000002</v>
      </c>
      <c r="G47" s="182"/>
    </row>
    <row r="48" spans="1:10" ht="21" x14ac:dyDescent="0.25">
      <c r="A48" s="259"/>
      <c r="B48" s="249" t="s">
        <v>244</v>
      </c>
      <c r="C48" s="253">
        <v>66454.282999999996</v>
      </c>
      <c r="G48" s="182"/>
    </row>
    <row r="49" spans="1:10" ht="21" x14ac:dyDescent="0.4">
      <c r="A49" s="259"/>
      <c r="B49" s="249" t="s">
        <v>246</v>
      </c>
      <c r="C49" s="253">
        <v>55491.374000000003</v>
      </c>
      <c r="F49" s="252"/>
      <c r="G49" s="186"/>
    </row>
    <row r="50" spans="1:10" ht="21" x14ac:dyDescent="0.25">
      <c r="A50" s="259"/>
      <c r="B50" s="249" t="s">
        <v>246</v>
      </c>
      <c r="C50" s="260">
        <v>54831.23</v>
      </c>
      <c r="F50" s="250"/>
      <c r="G50" s="182"/>
    </row>
    <row r="51" spans="1:10" ht="21" x14ac:dyDescent="0.25">
      <c r="A51" s="259"/>
      <c r="B51" s="249" t="s">
        <v>246</v>
      </c>
      <c r="C51" s="260">
        <v>56151.518000000004</v>
      </c>
      <c r="F51" s="250"/>
      <c r="G51" s="186"/>
    </row>
    <row r="52" spans="1:10" ht="21" x14ac:dyDescent="0.4">
      <c r="A52" s="259"/>
      <c r="B52" s="249" t="s">
        <v>248</v>
      </c>
      <c r="C52" s="253">
        <v>51681.042000000001</v>
      </c>
      <c r="F52" s="250"/>
      <c r="G52" s="187"/>
    </row>
    <row r="53" spans="1:10" ht="21" x14ac:dyDescent="0.25">
      <c r="A53" s="259"/>
      <c r="B53" s="249" t="s">
        <v>248</v>
      </c>
      <c r="C53" s="253">
        <v>48632.258999999998</v>
      </c>
      <c r="E53" s="253"/>
      <c r="F53" s="250"/>
      <c r="G53" s="182"/>
    </row>
    <row r="54" spans="1:10" ht="21" x14ac:dyDescent="0.25">
      <c r="A54" s="259"/>
      <c r="B54" s="249" t="s">
        <v>248</v>
      </c>
      <c r="C54" s="253">
        <v>48461.678999999996</v>
      </c>
      <c r="E54" s="253"/>
      <c r="F54" s="250"/>
      <c r="G54" s="182"/>
    </row>
    <row r="55" spans="1:10" ht="21" x14ac:dyDescent="0.25">
      <c r="A55" s="259"/>
      <c r="B55" s="249" t="s">
        <v>248</v>
      </c>
      <c r="C55" s="253">
        <v>65891.362999999998</v>
      </c>
      <c r="E55" s="253"/>
      <c r="F55" s="250"/>
      <c r="G55" s="182"/>
    </row>
    <row r="56" spans="1:10" ht="20.399999999999999" x14ac:dyDescent="0.25">
      <c r="A56" s="253"/>
      <c r="B56" s="249"/>
      <c r="C56" s="260"/>
      <c r="E56" s="253"/>
      <c r="F56" s="250"/>
      <c r="G56" s="185"/>
    </row>
    <row r="57" spans="1:10" ht="20.399999999999999" x14ac:dyDescent="0.25">
      <c r="A57" s="259" t="s">
        <v>129</v>
      </c>
      <c r="B57" s="249" t="s">
        <v>249</v>
      </c>
      <c r="C57" s="260">
        <v>38799.847999999998</v>
      </c>
      <c r="D57" s="66" t="s">
        <v>129</v>
      </c>
      <c r="E57" s="174" t="s">
        <v>249</v>
      </c>
      <c r="F57" s="250">
        <f>AVERAGE(C57:C59)</f>
        <v>37893.805499999995</v>
      </c>
      <c r="G57" s="185"/>
      <c r="H57" t="s">
        <v>139</v>
      </c>
      <c r="I57" s="66" t="s">
        <v>250</v>
      </c>
      <c r="J57">
        <v>37893.805499999995</v>
      </c>
    </row>
    <row r="58" spans="1:10" ht="21" x14ac:dyDescent="0.25">
      <c r="A58" s="259"/>
      <c r="B58" s="249" t="s">
        <v>249</v>
      </c>
      <c r="C58" s="260">
        <v>37893.805500000002</v>
      </c>
      <c r="D58" s="66" t="s">
        <v>129</v>
      </c>
      <c r="E58" s="174" t="s">
        <v>251</v>
      </c>
      <c r="F58" s="250">
        <f>AVERAGE(C60:C63)</f>
        <v>52584.487500000003</v>
      </c>
      <c r="G58" s="182"/>
      <c r="H58" t="s">
        <v>139</v>
      </c>
      <c r="I58" s="66" t="s">
        <v>251</v>
      </c>
      <c r="J58">
        <v>52584.487500000003</v>
      </c>
    </row>
    <row r="59" spans="1:10" ht="21" x14ac:dyDescent="0.25">
      <c r="A59" s="259"/>
      <c r="B59" s="249" t="s">
        <v>249</v>
      </c>
      <c r="C59" s="253">
        <v>36987.762999999999</v>
      </c>
      <c r="D59" s="66" t="s">
        <v>129</v>
      </c>
      <c r="E59" s="174" t="s">
        <v>252</v>
      </c>
      <c r="F59" s="250">
        <f>AVERAGE(C64:C67)</f>
        <v>48458.145000000004</v>
      </c>
      <c r="G59" s="182"/>
      <c r="H59" t="s">
        <v>139</v>
      </c>
      <c r="I59" s="66" t="s">
        <v>252</v>
      </c>
      <c r="J59">
        <v>48458.145000000004</v>
      </c>
    </row>
    <row r="60" spans="1:10" ht="21" x14ac:dyDescent="0.25">
      <c r="A60" s="259"/>
      <c r="B60" s="249" t="s">
        <v>253</v>
      </c>
      <c r="C60" s="253">
        <v>62101.607000000004</v>
      </c>
      <c r="D60" s="66" t="s">
        <v>129</v>
      </c>
      <c r="E60" s="174" t="s">
        <v>254</v>
      </c>
      <c r="F60" s="250">
        <f>AVERAGE(C68:C70)</f>
        <v>38645.079333333335</v>
      </c>
      <c r="G60" s="182"/>
      <c r="H60" t="s">
        <v>139</v>
      </c>
      <c r="I60" s="66" t="s">
        <v>254</v>
      </c>
      <c r="J60">
        <v>38645.079333333335</v>
      </c>
    </row>
    <row r="61" spans="1:10" ht="21" x14ac:dyDescent="0.25">
      <c r="A61" s="259"/>
      <c r="B61" s="249" t="s">
        <v>253</v>
      </c>
      <c r="C61" s="253">
        <v>56247.044000000002</v>
      </c>
      <c r="D61" s="66" t="s">
        <v>129</v>
      </c>
      <c r="E61" s="174" t="s">
        <v>255</v>
      </c>
      <c r="F61" s="250">
        <f>AVERAGE(C71:C73)</f>
        <v>53467.321000000004</v>
      </c>
      <c r="G61" s="182"/>
      <c r="H61" t="s">
        <v>139</v>
      </c>
      <c r="I61" s="66" t="s">
        <v>255</v>
      </c>
      <c r="J61">
        <v>53467.321000000004</v>
      </c>
    </row>
    <row r="62" spans="1:10" ht="21" x14ac:dyDescent="0.25">
      <c r="A62" s="259"/>
      <c r="B62" s="249" t="s">
        <v>253</v>
      </c>
      <c r="C62" s="253">
        <v>43797.167000000001</v>
      </c>
      <c r="G62" s="182"/>
    </row>
    <row r="63" spans="1:10" ht="21" x14ac:dyDescent="0.25">
      <c r="A63" s="259"/>
      <c r="B63" s="249" t="s">
        <v>253</v>
      </c>
      <c r="C63" s="253">
        <v>48192.131999999998</v>
      </c>
      <c r="G63" s="182"/>
    </row>
    <row r="64" spans="1:10" ht="21" x14ac:dyDescent="0.25">
      <c r="A64" s="259"/>
      <c r="B64" s="249" t="s">
        <v>256</v>
      </c>
      <c r="C64" s="253">
        <v>40708.033000000003</v>
      </c>
      <c r="G64" s="186"/>
    </row>
    <row r="65" spans="1:10" ht="21" x14ac:dyDescent="0.25">
      <c r="A65" s="259"/>
      <c r="B65" s="249" t="s">
        <v>256</v>
      </c>
      <c r="C65" s="253">
        <v>47471.684000000001</v>
      </c>
      <c r="G65" s="182"/>
    </row>
    <row r="66" spans="1:10" ht="21" x14ac:dyDescent="0.25">
      <c r="A66" s="259"/>
      <c r="B66" s="249" t="s">
        <v>256</v>
      </c>
      <c r="C66" s="253">
        <v>53738.33</v>
      </c>
      <c r="G66" s="186"/>
    </row>
    <row r="67" spans="1:10" ht="21" x14ac:dyDescent="0.4">
      <c r="A67" s="259"/>
      <c r="B67" s="249" t="s">
        <v>256</v>
      </c>
      <c r="C67" s="253">
        <v>51914.533000000003</v>
      </c>
      <c r="E67" s="251"/>
      <c r="F67" s="252"/>
      <c r="G67" s="182"/>
    </row>
    <row r="68" spans="1:10" ht="21" x14ac:dyDescent="0.4">
      <c r="A68" s="259"/>
      <c r="B68" s="249" t="s">
        <v>257</v>
      </c>
      <c r="C68" s="253">
        <v>44047.31</v>
      </c>
      <c r="E68" s="251"/>
      <c r="F68" s="252"/>
      <c r="G68" s="182"/>
    </row>
    <row r="69" spans="1:10" ht="21" x14ac:dyDescent="0.25">
      <c r="A69" s="259"/>
      <c r="B69" s="249" t="s">
        <v>257</v>
      </c>
      <c r="C69" s="253">
        <v>37190.741999999998</v>
      </c>
      <c r="E69" s="253"/>
      <c r="F69" s="250"/>
      <c r="G69" s="182"/>
    </row>
    <row r="70" spans="1:10" ht="20.399999999999999" x14ac:dyDescent="0.25">
      <c r="A70" s="259"/>
      <c r="B70" s="248" t="s">
        <v>254</v>
      </c>
      <c r="C70" s="253">
        <v>34697.186000000002</v>
      </c>
      <c r="E70" s="253"/>
      <c r="F70" s="250"/>
      <c r="G70" s="185"/>
    </row>
    <row r="71" spans="1:10" ht="20.399999999999999" x14ac:dyDescent="0.25">
      <c r="A71" s="259"/>
      <c r="B71" s="248" t="s">
        <v>255</v>
      </c>
      <c r="C71" s="253">
        <v>37426.023000000001</v>
      </c>
      <c r="E71" s="253"/>
      <c r="F71" s="250"/>
      <c r="G71" s="185"/>
    </row>
    <row r="72" spans="1:10" ht="21" x14ac:dyDescent="0.25">
      <c r="A72" s="259"/>
      <c r="B72" s="248" t="s">
        <v>255</v>
      </c>
      <c r="C72" s="253">
        <v>63787.256000000001</v>
      </c>
      <c r="E72" s="253"/>
      <c r="F72" s="250"/>
      <c r="G72" s="182"/>
    </row>
    <row r="73" spans="1:10" ht="21" x14ac:dyDescent="0.25">
      <c r="A73" s="259"/>
      <c r="B73" s="248" t="s">
        <v>255</v>
      </c>
      <c r="C73" s="253">
        <v>59188.684000000001</v>
      </c>
      <c r="E73" s="253"/>
      <c r="F73" s="250"/>
      <c r="G73" s="182"/>
    </row>
    <row r="74" spans="1:10" ht="21" x14ac:dyDescent="0.25">
      <c r="A74" s="66"/>
      <c r="B74" s="249"/>
      <c r="C74" s="253"/>
      <c r="E74" s="253"/>
      <c r="F74" s="250"/>
      <c r="G74" s="182"/>
    </row>
    <row r="75" spans="1:10" ht="21" x14ac:dyDescent="0.25">
      <c r="A75" s="259" t="s">
        <v>130</v>
      </c>
      <c r="B75" s="249" t="s">
        <v>258</v>
      </c>
      <c r="C75" s="253">
        <v>41309.608</v>
      </c>
      <c r="D75" s="66" t="s">
        <v>186</v>
      </c>
      <c r="E75" s="174" t="s">
        <v>258</v>
      </c>
      <c r="F75" s="250">
        <f>AVERAGE(C75:C77)</f>
        <v>39899.452333333335</v>
      </c>
      <c r="G75" s="182"/>
      <c r="H75" t="s">
        <v>186</v>
      </c>
      <c r="I75" s="66" t="s">
        <v>259</v>
      </c>
      <c r="J75">
        <v>39899.452333333335</v>
      </c>
    </row>
    <row r="76" spans="1:10" ht="21" x14ac:dyDescent="0.25">
      <c r="A76" s="259"/>
      <c r="B76" s="249" t="s">
        <v>258</v>
      </c>
      <c r="C76" s="253">
        <v>36735.055</v>
      </c>
      <c r="D76" s="66" t="s">
        <v>186</v>
      </c>
      <c r="E76" s="174" t="s">
        <v>260</v>
      </c>
      <c r="F76" s="261">
        <f>AVERAGE(C78:C79)</f>
        <v>27491.095499999999</v>
      </c>
      <c r="G76" s="182"/>
      <c r="H76" t="s">
        <v>186</v>
      </c>
      <c r="I76" s="66" t="s">
        <v>260</v>
      </c>
      <c r="J76">
        <v>27491.095499999999</v>
      </c>
    </row>
    <row r="77" spans="1:10" ht="21" x14ac:dyDescent="0.25">
      <c r="A77" s="259"/>
      <c r="B77" s="249" t="s">
        <v>258</v>
      </c>
      <c r="C77" s="253">
        <v>41653.694000000003</v>
      </c>
      <c r="D77" s="66" t="s">
        <v>186</v>
      </c>
      <c r="E77" s="174" t="s">
        <v>261</v>
      </c>
      <c r="F77" s="250">
        <f>AVERAGE(C80:C83)</f>
        <v>33723.869749999998</v>
      </c>
      <c r="G77" s="182"/>
      <c r="H77" t="s">
        <v>186</v>
      </c>
      <c r="I77" s="66" t="s">
        <v>261</v>
      </c>
      <c r="J77">
        <v>33723.869749999998</v>
      </c>
    </row>
    <row r="78" spans="1:10" ht="21" x14ac:dyDescent="0.25">
      <c r="A78" s="259"/>
      <c r="B78" s="249" t="s">
        <v>262</v>
      </c>
      <c r="C78" s="253">
        <v>25889.8</v>
      </c>
      <c r="D78" s="66" t="s">
        <v>186</v>
      </c>
      <c r="E78" s="174" t="s">
        <v>263</v>
      </c>
      <c r="F78" s="250">
        <f>AVERAGE(C84:C87)</f>
        <v>38717.188000000002</v>
      </c>
      <c r="G78" s="182"/>
      <c r="H78" t="s">
        <v>186</v>
      </c>
      <c r="I78" s="66" t="s">
        <v>263</v>
      </c>
      <c r="J78">
        <v>38717.188000000002</v>
      </c>
    </row>
    <row r="79" spans="1:10" ht="21" x14ac:dyDescent="0.25">
      <c r="A79" s="259"/>
      <c r="B79" s="249" t="s">
        <v>264</v>
      </c>
      <c r="C79" s="253">
        <v>29092.391</v>
      </c>
      <c r="D79" s="66" t="s">
        <v>186</v>
      </c>
      <c r="E79" s="174" t="s">
        <v>265</v>
      </c>
      <c r="F79" s="250">
        <f>AVERAGE(C88:C90)</f>
        <v>48231.80533333333</v>
      </c>
      <c r="G79" s="182"/>
      <c r="H79" t="s">
        <v>186</v>
      </c>
      <c r="I79" s="66" t="s">
        <v>265</v>
      </c>
      <c r="J79">
        <v>48231.80533333333</v>
      </c>
    </row>
    <row r="80" spans="1:10" ht="21" x14ac:dyDescent="0.25">
      <c r="A80" s="259"/>
      <c r="B80" s="249" t="s">
        <v>264</v>
      </c>
      <c r="C80" s="253">
        <v>31766.258999999998</v>
      </c>
      <c r="E80" s="253"/>
      <c r="F80" s="250"/>
      <c r="G80" s="186"/>
    </row>
    <row r="81" spans="1:10" ht="21" x14ac:dyDescent="0.25">
      <c r="A81" s="259"/>
      <c r="B81" s="249" t="s">
        <v>264</v>
      </c>
      <c r="C81" s="253">
        <v>35522.953000000001</v>
      </c>
      <c r="E81" s="253"/>
      <c r="F81" s="250"/>
      <c r="G81" s="182"/>
    </row>
    <row r="82" spans="1:10" ht="21" x14ac:dyDescent="0.25">
      <c r="A82" s="259"/>
      <c r="B82" s="249" t="s">
        <v>264</v>
      </c>
      <c r="C82" s="253">
        <v>35158.754999999997</v>
      </c>
      <c r="G82" s="186"/>
    </row>
    <row r="83" spans="1:10" ht="21" x14ac:dyDescent="0.25">
      <c r="A83" s="259"/>
      <c r="B83" s="249" t="s">
        <v>264</v>
      </c>
      <c r="C83" s="253">
        <v>32447.511999999999</v>
      </c>
      <c r="G83" s="182"/>
    </row>
    <row r="84" spans="1:10" ht="20.399999999999999" x14ac:dyDescent="0.25">
      <c r="A84" s="259"/>
      <c r="B84" s="249" t="s">
        <v>266</v>
      </c>
      <c r="C84" s="253">
        <v>36153.463000000003</v>
      </c>
      <c r="G84" s="185"/>
    </row>
    <row r="85" spans="1:10" ht="20.399999999999999" x14ac:dyDescent="0.25">
      <c r="A85" s="259"/>
      <c r="B85" s="249" t="s">
        <v>266</v>
      </c>
      <c r="C85" s="253">
        <v>36029.267</v>
      </c>
      <c r="G85" s="185"/>
    </row>
    <row r="86" spans="1:10" ht="21" x14ac:dyDescent="0.25">
      <c r="A86" s="259"/>
      <c r="B86" s="249" t="s">
        <v>266</v>
      </c>
      <c r="C86" s="253">
        <v>44155.22</v>
      </c>
      <c r="G86" s="182"/>
    </row>
    <row r="87" spans="1:10" ht="21" x14ac:dyDescent="0.4">
      <c r="A87" s="259"/>
      <c r="B87" s="249" t="s">
        <v>266</v>
      </c>
      <c r="C87" s="253">
        <v>38530.802000000003</v>
      </c>
      <c r="E87" s="251"/>
      <c r="F87" s="252"/>
      <c r="G87" s="182"/>
    </row>
    <row r="88" spans="1:10" ht="21" x14ac:dyDescent="0.4">
      <c r="A88" s="259"/>
      <c r="B88" s="249" t="s">
        <v>267</v>
      </c>
      <c r="C88" s="253">
        <v>47382.294000000002</v>
      </c>
      <c r="E88" s="251"/>
      <c r="F88" s="252"/>
      <c r="G88" s="182"/>
    </row>
    <row r="89" spans="1:10" ht="21" x14ac:dyDescent="0.25">
      <c r="A89" s="259"/>
      <c r="B89" s="249" t="s">
        <v>267</v>
      </c>
      <c r="C89" s="253">
        <v>47674.347999999998</v>
      </c>
      <c r="E89" s="253"/>
      <c r="F89" s="250"/>
      <c r="G89" s="182"/>
    </row>
    <row r="90" spans="1:10" ht="21" x14ac:dyDescent="0.25">
      <c r="A90" s="259"/>
      <c r="B90" s="249" t="s">
        <v>267</v>
      </c>
      <c r="C90" s="253">
        <v>49638.773999999998</v>
      </c>
      <c r="E90" s="253"/>
      <c r="F90" s="250"/>
      <c r="G90" s="182"/>
    </row>
    <row r="91" spans="1:10" ht="21" x14ac:dyDescent="0.25">
      <c r="A91" s="66"/>
      <c r="B91" s="249"/>
      <c r="C91" s="253"/>
      <c r="E91" s="253"/>
      <c r="F91" s="250"/>
      <c r="G91" s="182"/>
    </row>
    <row r="92" spans="1:10" ht="21" x14ac:dyDescent="0.25">
      <c r="A92" s="259" t="s">
        <v>131</v>
      </c>
      <c r="B92" s="249" t="s">
        <v>268</v>
      </c>
      <c r="C92" s="253">
        <v>42961.66</v>
      </c>
      <c r="D92" s="66" t="s">
        <v>131</v>
      </c>
      <c r="E92" s="174" t="s">
        <v>268</v>
      </c>
      <c r="F92" s="250">
        <f>AVERAGE(C92:C94)</f>
        <v>40071.97</v>
      </c>
      <c r="G92" s="182"/>
      <c r="H92" t="s">
        <v>187</v>
      </c>
      <c r="I92" s="66" t="s">
        <v>269</v>
      </c>
      <c r="J92">
        <v>40071.97</v>
      </c>
    </row>
    <row r="93" spans="1:10" ht="21" x14ac:dyDescent="0.25">
      <c r="A93" s="259"/>
      <c r="B93" s="249" t="s">
        <v>268</v>
      </c>
      <c r="C93" s="253">
        <v>41996.294000000002</v>
      </c>
      <c r="D93" s="66" t="s">
        <v>187</v>
      </c>
      <c r="E93" s="174" t="s">
        <v>270</v>
      </c>
      <c r="F93" s="250">
        <f>AVERAGE(C96:C98)</f>
        <v>42289.827666666672</v>
      </c>
      <c r="G93" s="182"/>
      <c r="H93" t="s">
        <v>187</v>
      </c>
      <c r="I93" s="66" t="s">
        <v>270</v>
      </c>
      <c r="J93">
        <v>42289.827666666672</v>
      </c>
    </row>
    <row r="94" spans="1:10" ht="21" x14ac:dyDescent="0.25">
      <c r="A94" s="259"/>
      <c r="B94" s="249" t="s">
        <v>268</v>
      </c>
      <c r="C94" s="253">
        <v>35257.955999999998</v>
      </c>
      <c r="D94" s="66" t="s">
        <v>187</v>
      </c>
      <c r="E94" s="174" t="s">
        <v>271</v>
      </c>
      <c r="F94" s="261">
        <f>AVERAGE(C99:C101)</f>
        <v>28482.610666666664</v>
      </c>
      <c r="G94" s="182"/>
      <c r="H94" t="s">
        <v>187</v>
      </c>
      <c r="I94" s="66" t="s">
        <v>271</v>
      </c>
      <c r="J94">
        <v>28482.610666666664</v>
      </c>
    </row>
    <row r="95" spans="1:10" ht="21" x14ac:dyDescent="0.25">
      <c r="A95" s="259"/>
      <c r="B95" s="249" t="s">
        <v>268</v>
      </c>
      <c r="C95" s="253">
        <v>43305.678999999996</v>
      </c>
      <c r="D95" s="66" t="s">
        <v>187</v>
      </c>
      <c r="E95" s="174" t="s">
        <v>272</v>
      </c>
      <c r="F95" s="250">
        <f>AVERAGE(C102:C104)</f>
        <v>41664.207333333332</v>
      </c>
      <c r="G95" s="182"/>
      <c r="H95" t="s">
        <v>187</v>
      </c>
      <c r="I95" s="66" t="s">
        <v>272</v>
      </c>
      <c r="J95">
        <v>41664.207333333332</v>
      </c>
    </row>
    <row r="96" spans="1:10" ht="21" x14ac:dyDescent="0.25">
      <c r="A96" s="259"/>
      <c r="B96" s="249" t="s">
        <v>273</v>
      </c>
      <c r="C96" s="253">
        <v>39162.156999999999</v>
      </c>
      <c r="E96" s="253"/>
      <c r="F96" s="250"/>
      <c r="G96" s="182"/>
    </row>
    <row r="97" spans="1:11" ht="21" x14ac:dyDescent="0.25">
      <c r="A97" s="259"/>
      <c r="B97" s="249" t="s">
        <v>273</v>
      </c>
      <c r="C97" s="253">
        <v>46582.167999999998</v>
      </c>
      <c r="E97" s="253"/>
      <c r="F97" s="250"/>
      <c r="G97" s="182"/>
    </row>
    <row r="98" spans="1:11" ht="20.399999999999999" x14ac:dyDescent="0.25">
      <c r="A98" s="259"/>
      <c r="B98" s="249" t="s">
        <v>273</v>
      </c>
      <c r="C98" s="253">
        <v>41125.158000000003</v>
      </c>
      <c r="E98" s="253"/>
      <c r="F98" s="250"/>
      <c r="G98" s="185"/>
    </row>
    <row r="99" spans="1:11" ht="20.399999999999999" x14ac:dyDescent="0.25">
      <c r="A99" s="259"/>
      <c r="B99" s="249" t="s">
        <v>274</v>
      </c>
      <c r="C99" s="253">
        <v>29327.641</v>
      </c>
      <c r="E99" s="253"/>
      <c r="F99" s="250"/>
      <c r="G99" s="185"/>
    </row>
    <row r="100" spans="1:11" ht="21" x14ac:dyDescent="0.25">
      <c r="A100" s="259"/>
      <c r="B100" s="249" t="s">
        <v>274</v>
      </c>
      <c r="C100" s="253">
        <v>22158.080999999998</v>
      </c>
      <c r="G100" s="182"/>
    </row>
    <row r="101" spans="1:11" ht="21" x14ac:dyDescent="0.25">
      <c r="A101" s="259"/>
      <c r="B101" s="249" t="s">
        <v>274</v>
      </c>
      <c r="C101" s="253">
        <v>33962.11</v>
      </c>
      <c r="G101" s="182"/>
    </row>
    <row r="102" spans="1:11" ht="21" x14ac:dyDescent="0.25">
      <c r="A102" s="259"/>
      <c r="B102" s="249" t="s">
        <v>275</v>
      </c>
      <c r="C102" s="253">
        <v>46222.624000000003</v>
      </c>
      <c r="G102" s="182"/>
    </row>
    <row r="103" spans="1:11" ht="21" x14ac:dyDescent="0.25">
      <c r="A103" s="259"/>
      <c r="B103" s="249" t="s">
        <v>275</v>
      </c>
      <c r="C103" s="253">
        <v>35785.607000000004</v>
      </c>
      <c r="G103" s="182"/>
    </row>
    <row r="104" spans="1:11" ht="21" x14ac:dyDescent="0.4">
      <c r="A104" s="259"/>
      <c r="B104" s="249" t="s">
        <v>275</v>
      </c>
      <c r="C104" s="253">
        <v>42984.391000000003</v>
      </c>
      <c r="E104" s="251"/>
      <c r="F104" s="252"/>
      <c r="G104" s="182"/>
    </row>
    <row r="105" spans="1:11" ht="21" x14ac:dyDescent="0.4">
      <c r="A105" s="66"/>
      <c r="B105" s="249"/>
      <c r="C105" s="253"/>
      <c r="E105" s="251"/>
      <c r="F105" s="252"/>
      <c r="G105" s="182"/>
    </row>
    <row r="106" spans="1:11" ht="21" x14ac:dyDescent="0.25">
      <c r="A106" s="259" t="s">
        <v>133</v>
      </c>
      <c r="B106" s="249" t="s">
        <v>276</v>
      </c>
      <c r="C106" s="253">
        <v>23292.378000000001</v>
      </c>
      <c r="D106" s="66" t="s">
        <v>188</v>
      </c>
      <c r="E106" s="174" t="s">
        <v>276</v>
      </c>
      <c r="F106" s="262">
        <f>AVERAGE(C106:C109)</f>
        <v>25279.236500000003</v>
      </c>
      <c r="G106" s="182"/>
      <c r="H106" t="s">
        <v>188</v>
      </c>
      <c r="I106" s="66" t="s">
        <v>277</v>
      </c>
    </row>
    <row r="107" spans="1:11" ht="21" x14ac:dyDescent="0.25">
      <c r="A107" s="259"/>
      <c r="B107" s="249" t="s">
        <v>276</v>
      </c>
      <c r="C107" s="253">
        <v>25767.24</v>
      </c>
      <c r="D107" s="66" t="s">
        <v>188</v>
      </c>
      <c r="E107" s="174" t="s">
        <v>278</v>
      </c>
      <c r="F107" s="250">
        <f>AVERAGE(C110:C113)</f>
        <v>43089.113749999997</v>
      </c>
      <c r="G107" s="182"/>
      <c r="H107" t="s">
        <v>188</v>
      </c>
      <c r="I107" s="66" t="s">
        <v>278</v>
      </c>
      <c r="J107">
        <v>43089.113749999997</v>
      </c>
    </row>
    <row r="108" spans="1:11" ht="21" x14ac:dyDescent="0.25">
      <c r="A108" s="259"/>
      <c r="B108" s="249" t="s">
        <v>276</v>
      </c>
      <c r="C108" s="253">
        <v>25944.933000000001</v>
      </c>
      <c r="D108" s="66" t="s">
        <v>188</v>
      </c>
      <c r="E108" s="174" t="s">
        <v>279</v>
      </c>
      <c r="F108" s="250">
        <f>AVERAGE(C114:C116)</f>
        <v>42132.324666666675</v>
      </c>
      <c r="G108" s="182"/>
      <c r="H108" t="s">
        <v>188</v>
      </c>
      <c r="I108" s="66" t="s">
        <v>279</v>
      </c>
      <c r="J108">
        <v>42132.324666666675</v>
      </c>
    </row>
    <row r="109" spans="1:11" ht="21" x14ac:dyDescent="0.25">
      <c r="A109" s="259"/>
      <c r="B109" s="249" t="s">
        <v>276</v>
      </c>
      <c r="C109" s="253">
        <v>26112.395</v>
      </c>
      <c r="D109" s="66" t="s">
        <v>188</v>
      </c>
      <c r="E109" s="174" t="s">
        <v>280</v>
      </c>
      <c r="F109" s="250">
        <f>AVERAGE(C117:C118)</f>
        <v>53517.229500000001</v>
      </c>
      <c r="G109" s="182"/>
      <c r="H109" t="s">
        <v>188</v>
      </c>
      <c r="I109" s="66" t="s">
        <v>280</v>
      </c>
      <c r="J109">
        <v>53517.229500000001</v>
      </c>
    </row>
    <row r="110" spans="1:11" ht="21" x14ac:dyDescent="0.25">
      <c r="A110" s="259"/>
      <c r="B110" s="249" t="s">
        <v>278</v>
      </c>
      <c r="C110" s="253">
        <v>38437.89</v>
      </c>
      <c r="D110" s="66" t="s">
        <v>188</v>
      </c>
      <c r="E110" s="174" t="s">
        <v>281</v>
      </c>
      <c r="F110" s="250">
        <f>AVERAGE(C119:C121)</f>
        <v>54238.095333333331</v>
      </c>
      <c r="G110" s="182"/>
      <c r="H110" t="s">
        <v>188</v>
      </c>
      <c r="I110" s="66" t="s">
        <v>281</v>
      </c>
      <c r="J110">
        <v>54238.095333333331</v>
      </c>
      <c r="K110">
        <f>AVERAGE(J106:J110)</f>
        <v>48244.190812499997</v>
      </c>
    </row>
    <row r="111" spans="1:11" ht="21" x14ac:dyDescent="0.25">
      <c r="A111" s="259"/>
      <c r="B111" s="249" t="s">
        <v>278</v>
      </c>
      <c r="C111" s="253">
        <v>41048.480000000003</v>
      </c>
      <c r="E111" s="253"/>
      <c r="F111" s="250"/>
      <c r="G111" s="182"/>
    </row>
    <row r="112" spans="1:11" ht="21" x14ac:dyDescent="0.25">
      <c r="A112" s="259"/>
      <c r="B112" s="249" t="s">
        <v>278</v>
      </c>
      <c r="C112" s="253">
        <v>45441.46</v>
      </c>
      <c r="E112" s="253"/>
      <c r="F112" s="250"/>
      <c r="G112" s="182"/>
    </row>
    <row r="113" spans="1:8" ht="21" x14ac:dyDescent="0.25">
      <c r="A113" s="259"/>
      <c r="B113" s="249" t="s">
        <v>278</v>
      </c>
      <c r="C113" s="253">
        <v>47428.625</v>
      </c>
      <c r="D113" s="254"/>
      <c r="E113" s="253"/>
      <c r="F113" s="250"/>
      <c r="G113" s="182"/>
    </row>
    <row r="114" spans="1:8" ht="21" x14ac:dyDescent="0.25">
      <c r="A114" s="259"/>
      <c r="B114" s="249" t="s">
        <v>279</v>
      </c>
      <c r="C114" s="253">
        <v>47601.101999999999</v>
      </c>
      <c r="D114" s="254"/>
      <c r="E114" s="253"/>
      <c r="F114" s="250"/>
      <c r="G114" s="182"/>
    </row>
    <row r="115" spans="1:8" ht="21" x14ac:dyDescent="0.25">
      <c r="A115" s="259"/>
      <c r="B115" s="249" t="s">
        <v>279</v>
      </c>
      <c r="C115" s="253">
        <v>41598.620000000003</v>
      </c>
      <c r="G115" s="182"/>
    </row>
    <row r="116" spans="1:8" ht="21" x14ac:dyDescent="0.25">
      <c r="A116" s="259"/>
      <c r="B116" s="249" t="s">
        <v>279</v>
      </c>
      <c r="C116" s="253">
        <v>37197.252</v>
      </c>
      <c r="G116" s="182"/>
    </row>
    <row r="117" spans="1:8" ht="21" x14ac:dyDescent="0.25">
      <c r="A117" s="259"/>
      <c r="B117" s="249" t="s">
        <v>280</v>
      </c>
      <c r="C117" s="253">
        <v>50456.053</v>
      </c>
      <c r="G117" s="182"/>
    </row>
    <row r="118" spans="1:8" ht="21" x14ac:dyDescent="0.25">
      <c r="A118" s="259"/>
      <c r="B118" s="249" t="s">
        <v>280</v>
      </c>
      <c r="C118" s="253">
        <v>56578.406000000003</v>
      </c>
      <c r="G118" s="182"/>
    </row>
    <row r="119" spans="1:8" ht="21" x14ac:dyDescent="0.25">
      <c r="A119" s="259"/>
      <c r="B119" s="249" t="s">
        <v>282</v>
      </c>
      <c r="C119" s="253">
        <v>55857.067999999999</v>
      </c>
      <c r="G119" s="182"/>
    </row>
    <row r="120" spans="1:8" ht="21" x14ac:dyDescent="0.4">
      <c r="A120" s="259"/>
      <c r="B120" s="249" t="s">
        <v>282</v>
      </c>
      <c r="C120" s="253">
        <v>65285.72</v>
      </c>
      <c r="E120" s="251"/>
      <c r="F120" s="252"/>
      <c r="G120" s="182"/>
    </row>
    <row r="121" spans="1:8" ht="16.2" x14ac:dyDescent="0.4">
      <c r="A121" s="259"/>
      <c r="B121" s="249" t="s">
        <v>282</v>
      </c>
      <c r="C121" s="253">
        <v>41571.498</v>
      </c>
      <c r="D121" s="254"/>
      <c r="E121" s="251"/>
      <c r="F121" s="252"/>
      <c r="G121" s="188"/>
    </row>
    <row r="122" spans="1:8" x14ac:dyDescent="0.25">
      <c r="D122" s="254"/>
      <c r="E122" s="253"/>
      <c r="F122" s="250"/>
      <c r="G122" s="188"/>
      <c r="H122" s="253"/>
    </row>
    <row r="123" spans="1:8" x14ac:dyDescent="0.25">
      <c r="D123" s="254"/>
      <c r="E123" s="253"/>
      <c r="F123" s="250"/>
      <c r="G123" s="188"/>
      <c r="H123" s="253"/>
    </row>
    <row r="124" spans="1:8" x14ac:dyDescent="0.25">
      <c r="D124" s="254"/>
      <c r="E124" s="253"/>
      <c r="F124" s="250"/>
      <c r="G124" s="188"/>
      <c r="H124" s="253"/>
    </row>
    <row r="125" spans="1:8" x14ac:dyDescent="0.25">
      <c r="E125" s="253"/>
      <c r="F125" s="250"/>
      <c r="G125" s="188"/>
      <c r="H125" s="253"/>
    </row>
    <row r="126" spans="1:8" x14ac:dyDescent="0.25">
      <c r="E126" s="253"/>
      <c r="F126" s="250"/>
      <c r="G126" s="188"/>
      <c r="H126" s="253"/>
    </row>
    <row r="127" spans="1:8" x14ac:dyDescent="0.25">
      <c r="G127" s="188"/>
      <c r="H127" s="253"/>
    </row>
    <row r="128" spans="1:8" x14ac:dyDescent="0.25">
      <c r="G128" s="188"/>
    </row>
    <row r="129" spans="7:7" x14ac:dyDescent="0.25">
      <c r="G129" s="188"/>
    </row>
    <row r="130" spans="7:7" x14ac:dyDescent="0.25">
      <c r="G130" s="188"/>
    </row>
    <row r="131" spans="7:7" x14ac:dyDescent="0.25">
      <c r="G131" s="188"/>
    </row>
    <row r="132" spans="7:7" x14ac:dyDescent="0.25">
      <c r="G132" s="188"/>
    </row>
    <row r="133" spans="7:7" x14ac:dyDescent="0.25">
      <c r="G133" s="188"/>
    </row>
    <row r="134" spans="7:7" x14ac:dyDescent="0.25">
      <c r="G134" s="188"/>
    </row>
    <row r="135" spans="7:7" x14ac:dyDescent="0.25">
      <c r="G135" s="188"/>
    </row>
    <row r="136" spans="7:7" x14ac:dyDescent="0.25">
      <c r="G136" s="188"/>
    </row>
    <row r="137" spans="7:7" x14ac:dyDescent="0.25">
      <c r="G137" s="188"/>
    </row>
  </sheetData>
  <mergeCells count="8">
    <mergeCell ref="A92:A104"/>
    <mergeCell ref="A106:A121"/>
    <mergeCell ref="A4:A20"/>
    <mergeCell ref="G11:G16"/>
    <mergeCell ref="A22:A36"/>
    <mergeCell ref="A38:A55"/>
    <mergeCell ref="A57:A73"/>
    <mergeCell ref="A75:A90"/>
  </mergeCells>
  <phoneticPr fontId="1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5DDC-8F94-4EFC-896A-40757342707E}">
  <dimension ref="B1:F65"/>
  <sheetViews>
    <sheetView workbookViewId="0">
      <selection activeCell="E17" sqref="E17"/>
    </sheetView>
  </sheetViews>
  <sheetFormatPr defaultRowHeight="14.4" x14ac:dyDescent="0.25"/>
  <cols>
    <col min="2" max="2" width="9.6640625" style="174" customWidth="1"/>
    <col min="4" max="4" width="13.77734375" customWidth="1"/>
    <col min="5" max="5" width="12.109375" customWidth="1"/>
    <col min="6" max="6" width="10" customWidth="1"/>
  </cols>
  <sheetData>
    <row r="1" spans="2:6" x14ac:dyDescent="0.25">
      <c r="C1" s="263" t="s">
        <v>283</v>
      </c>
    </row>
    <row r="2" spans="2:6" ht="15.6" x14ac:dyDescent="0.25">
      <c r="B2" s="264" t="s">
        <v>92</v>
      </c>
      <c r="C2" s="23" t="s">
        <v>93</v>
      </c>
      <c r="D2" s="265" t="s">
        <v>284</v>
      </c>
      <c r="E2" s="266" t="s">
        <v>27</v>
      </c>
      <c r="F2" s="266" t="s">
        <v>98</v>
      </c>
    </row>
    <row r="3" spans="2:6" s="25" customFormat="1" x14ac:dyDescent="0.25">
      <c r="B3" s="267" t="s">
        <v>220</v>
      </c>
      <c r="C3" s="25">
        <v>1</v>
      </c>
      <c r="D3" s="268">
        <v>9089.0259999999998</v>
      </c>
      <c r="E3" s="268"/>
    </row>
    <row r="4" spans="2:6" x14ac:dyDescent="0.25">
      <c r="B4" s="174" t="s">
        <v>220</v>
      </c>
      <c r="C4">
        <v>2</v>
      </c>
      <c r="D4" s="269">
        <v>7875.6019999999999</v>
      </c>
      <c r="E4" s="269"/>
    </row>
    <row r="5" spans="2:6" x14ac:dyDescent="0.25">
      <c r="B5" s="174" t="s">
        <v>220</v>
      </c>
      <c r="C5">
        <v>3</v>
      </c>
      <c r="D5" s="269">
        <v>12829.067999999999</v>
      </c>
      <c r="E5" s="269"/>
    </row>
    <row r="6" spans="2:6" x14ac:dyDescent="0.25">
      <c r="B6" s="174" t="s">
        <v>220</v>
      </c>
      <c r="C6">
        <v>4</v>
      </c>
      <c r="D6" s="269">
        <v>7223.0020000000004</v>
      </c>
      <c r="E6" s="269"/>
    </row>
    <row r="7" spans="2:6" x14ac:dyDescent="0.25">
      <c r="B7" s="174" t="s">
        <v>220</v>
      </c>
      <c r="C7">
        <v>5</v>
      </c>
      <c r="D7" s="269">
        <v>7633.92</v>
      </c>
      <c r="E7" s="269"/>
    </row>
    <row r="8" spans="2:6" x14ac:dyDescent="0.25">
      <c r="B8" s="174" t="s">
        <v>220</v>
      </c>
      <c r="C8">
        <v>6</v>
      </c>
      <c r="D8" s="269">
        <v>6433.2979999999998</v>
      </c>
      <c r="E8" s="269"/>
    </row>
    <row r="9" spans="2:6" x14ac:dyDescent="0.25">
      <c r="B9" s="174" t="s">
        <v>220</v>
      </c>
      <c r="C9">
        <v>7</v>
      </c>
      <c r="D9" s="269">
        <v>7848.7619999999997</v>
      </c>
      <c r="E9" s="269"/>
    </row>
    <row r="10" spans="2:6" ht="13.5" customHeight="1" x14ac:dyDescent="0.25">
      <c r="B10" s="174" t="s">
        <v>220</v>
      </c>
      <c r="C10">
        <v>8</v>
      </c>
      <c r="D10" s="269">
        <v>7189.61</v>
      </c>
      <c r="E10" s="269"/>
    </row>
    <row r="11" spans="2:6" s="32" customFormat="1" ht="13.5" customHeight="1" x14ac:dyDescent="0.25">
      <c r="B11" s="270" t="s">
        <v>220</v>
      </c>
      <c r="C11" s="32">
        <v>9</v>
      </c>
      <c r="D11" s="271">
        <v>9218.7739999999994</v>
      </c>
      <c r="E11" s="230">
        <f>AVERAGE(D3:D11)</f>
        <v>8371.2291111111117</v>
      </c>
      <c r="F11" s="32">
        <f>STDEV(D3:D11)</f>
        <v>1892.0346629457133</v>
      </c>
    </row>
    <row r="12" spans="2:6" s="25" customFormat="1" ht="13.5" customHeight="1" x14ac:dyDescent="0.25">
      <c r="B12" s="267" t="s">
        <v>231</v>
      </c>
      <c r="C12" s="25">
        <v>1</v>
      </c>
      <c r="D12" s="268">
        <v>2698.5899999999997</v>
      </c>
      <c r="E12" s="268"/>
    </row>
    <row r="13" spans="2:6" ht="13.5" customHeight="1" x14ac:dyDescent="0.25">
      <c r="B13" s="174" t="s">
        <v>231</v>
      </c>
      <c r="C13">
        <v>2</v>
      </c>
      <c r="D13" s="269">
        <v>7031.058</v>
      </c>
      <c r="E13" s="269"/>
    </row>
    <row r="14" spans="2:6" ht="13.5" customHeight="1" x14ac:dyDescent="0.25">
      <c r="B14" s="174" t="s">
        <v>231</v>
      </c>
      <c r="C14">
        <v>3</v>
      </c>
      <c r="D14" s="269">
        <v>14255.23</v>
      </c>
      <c r="E14" s="269"/>
    </row>
    <row r="15" spans="2:6" ht="13.5" customHeight="1" x14ac:dyDescent="0.25">
      <c r="B15" s="174" t="s">
        <v>231</v>
      </c>
      <c r="C15">
        <v>4</v>
      </c>
      <c r="D15" s="269">
        <v>13208.082</v>
      </c>
      <c r="E15" s="269"/>
    </row>
    <row r="16" spans="2:6" x14ac:dyDescent="0.25">
      <c r="B16" s="174" t="s">
        <v>231</v>
      </c>
      <c r="C16">
        <v>5</v>
      </c>
      <c r="D16" s="272">
        <v>11173.233250000001</v>
      </c>
      <c r="E16" s="273"/>
    </row>
    <row r="17" spans="2:6" x14ac:dyDescent="0.25">
      <c r="B17" s="174" t="s">
        <v>231</v>
      </c>
      <c r="C17">
        <v>6</v>
      </c>
      <c r="D17" s="272">
        <v>12859.012000000001</v>
      </c>
      <c r="E17" s="272"/>
    </row>
    <row r="18" spans="2:6" x14ac:dyDescent="0.25">
      <c r="B18" s="174" t="s">
        <v>231</v>
      </c>
      <c r="C18">
        <v>7</v>
      </c>
      <c r="D18" s="66">
        <v>10577.89</v>
      </c>
      <c r="E18" s="269"/>
    </row>
    <row r="19" spans="2:6" x14ac:dyDescent="0.25">
      <c r="B19" s="174" t="s">
        <v>231</v>
      </c>
      <c r="C19">
        <v>8</v>
      </c>
      <c r="D19" s="269">
        <v>12199.794</v>
      </c>
      <c r="E19" s="269"/>
    </row>
    <row r="20" spans="2:6" s="32" customFormat="1" x14ac:dyDescent="0.25">
      <c r="B20" s="270" t="s">
        <v>231</v>
      </c>
      <c r="C20" s="32">
        <v>9</v>
      </c>
      <c r="D20" s="271">
        <v>16556.21</v>
      </c>
      <c r="E20" s="230">
        <f>AVERAGE(D12:D20)</f>
        <v>11173.233249999999</v>
      </c>
      <c r="F20" s="32">
        <f>STDEV(D12:D20)</f>
        <v>4120.7259169748177</v>
      </c>
    </row>
    <row r="21" spans="2:6" s="25" customFormat="1" x14ac:dyDescent="0.25">
      <c r="B21" s="267" t="s">
        <v>285</v>
      </c>
      <c r="C21" s="25">
        <v>1</v>
      </c>
      <c r="D21" s="268">
        <v>6224.6779999999999</v>
      </c>
      <c r="E21" s="268"/>
    </row>
    <row r="22" spans="2:6" x14ac:dyDescent="0.25">
      <c r="B22" s="174" t="s">
        <v>286</v>
      </c>
      <c r="C22">
        <v>2</v>
      </c>
      <c r="D22" s="269">
        <v>9358.8159999999989</v>
      </c>
      <c r="E22" s="269"/>
    </row>
    <row r="23" spans="2:6" x14ac:dyDescent="0.25">
      <c r="B23" s="174" t="s">
        <v>286</v>
      </c>
      <c r="C23">
        <v>3</v>
      </c>
      <c r="D23" s="269">
        <v>9022.89</v>
      </c>
      <c r="E23" s="269"/>
    </row>
    <row r="24" spans="2:6" x14ac:dyDescent="0.25">
      <c r="B24" s="174" t="s">
        <v>286</v>
      </c>
      <c r="C24">
        <v>4</v>
      </c>
      <c r="D24" s="269">
        <v>10047.52</v>
      </c>
      <c r="E24" s="269"/>
    </row>
    <row r="25" spans="2:6" x14ac:dyDescent="0.25">
      <c r="B25" s="174" t="s">
        <v>286</v>
      </c>
      <c r="C25">
        <v>5</v>
      </c>
      <c r="D25" s="269">
        <v>10158.196</v>
      </c>
      <c r="E25" s="269"/>
    </row>
    <row r="26" spans="2:6" x14ac:dyDescent="0.25">
      <c r="B26" s="174" t="s">
        <v>286</v>
      </c>
      <c r="C26">
        <v>6</v>
      </c>
      <c r="D26" s="269">
        <v>17437.162</v>
      </c>
      <c r="E26" s="269"/>
    </row>
    <row r="27" spans="2:6" x14ac:dyDescent="0.25">
      <c r="B27" s="174" t="s">
        <v>286</v>
      </c>
      <c r="C27">
        <v>7</v>
      </c>
      <c r="D27" s="269">
        <v>15992.588</v>
      </c>
      <c r="E27" s="269"/>
    </row>
    <row r="28" spans="2:6" x14ac:dyDescent="0.25">
      <c r="B28" s="174" t="s">
        <v>286</v>
      </c>
      <c r="C28">
        <v>8</v>
      </c>
      <c r="D28" s="269">
        <v>7219.02</v>
      </c>
      <c r="E28" s="269"/>
    </row>
    <row r="29" spans="2:6" s="32" customFormat="1" x14ac:dyDescent="0.25">
      <c r="B29" s="270" t="s">
        <v>286</v>
      </c>
      <c r="C29" s="32">
        <v>9</v>
      </c>
      <c r="D29" s="271">
        <v>9214.6880000000001</v>
      </c>
      <c r="E29" s="230">
        <f>AVERAGE(D21:D29)</f>
        <v>10519.506444444443</v>
      </c>
      <c r="F29" s="32">
        <f>STDEV(D21:D29)</f>
        <v>3754.8347656690307</v>
      </c>
    </row>
    <row r="30" spans="2:6" s="25" customFormat="1" ht="12.75" customHeight="1" x14ac:dyDescent="0.25">
      <c r="B30" s="267" t="s">
        <v>287</v>
      </c>
      <c r="C30" s="25">
        <v>1</v>
      </c>
      <c r="D30" s="268">
        <v>17709.27</v>
      </c>
      <c r="E30" s="268"/>
    </row>
    <row r="31" spans="2:6" x14ac:dyDescent="0.25">
      <c r="B31" s="174" t="s">
        <v>287</v>
      </c>
      <c r="C31">
        <v>2</v>
      </c>
      <c r="D31" s="269">
        <v>8591.9560000000001</v>
      </c>
      <c r="E31" s="269"/>
    </row>
    <row r="32" spans="2:6" x14ac:dyDescent="0.25">
      <c r="B32" s="174" t="s">
        <v>287</v>
      </c>
      <c r="C32">
        <v>3</v>
      </c>
      <c r="D32" s="269">
        <v>8849.0160000000014</v>
      </c>
      <c r="E32" s="269"/>
    </row>
    <row r="33" spans="2:6" x14ac:dyDescent="0.25">
      <c r="B33" s="174" t="s">
        <v>287</v>
      </c>
      <c r="C33">
        <v>4</v>
      </c>
      <c r="D33" s="269">
        <v>11628.593999999999</v>
      </c>
      <c r="E33" s="269"/>
    </row>
    <row r="34" spans="2:6" x14ac:dyDescent="0.25">
      <c r="B34" s="174" t="s">
        <v>287</v>
      </c>
      <c r="C34">
        <v>5</v>
      </c>
      <c r="D34" s="269">
        <v>21526.294000000002</v>
      </c>
      <c r="E34" s="269"/>
    </row>
    <row r="35" spans="2:6" x14ac:dyDescent="0.25">
      <c r="B35" s="174" t="s">
        <v>287</v>
      </c>
      <c r="C35">
        <v>6</v>
      </c>
      <c r="D35" s="269">
        <v>12170.306</v>
      </c>
      <c r="E35" s="269"/>
    </row>
    <row r="36" spans="2:6" x14ac:dyDescent="0.25">
      <c r="B36" s="174" t="s">
        <v>287</v>
      </c>
      <c r="C36">
        <v>7</v>
      </c>
      <c r="D36" s="269">
        <v>13110.892</v>
      </c>
      <c r="E36" s="269"/>
    </row>
    <row r="37" spans="2:6" x14ac:dyDescent="0.25">
      <c r="B37" s="174" t="s">
        <v>287</v>
      </c>
      <c r="C37">
        <v>8</v>
      </c>
      <c r="D37" s="269">
        <v>22195.946</v>
      </c>
      <c r="E37" s="269"/>
    </row>
    <row r="38" spans="2:6" s="32" customFormat="1" x14ac:dyDescent="0.25">
      <c r="B38" s="270" t="s">
        <v>287</v>
      </c>
      <c r="C38" s="32">
        <v>9</v>
      </c>
      <c r="D38" s="271">
        <v>11557.147999999999</v>
      </c>
      <c r="E38" s="230">
        <f>AVERAGE(D30:D38)</f>
        <v>14148.824666666667</v>
      </c>
      <c r="F38" s="32">
        <f>STDEV(D30:D38)</f>
        <v>5109.8793853647867</v>
      </c>
    </row>
    <row r="39" spans="2:6" s="25" customFormat="1" x14ac:dyDescent="0.25">
      <c r="B39" s="267" t="s">
        <v>288</v>
      </c>
      <c r="C39" s="25">
        <v>1</v>
      </c>
      <c r="D39" s="268">
        <v>13284.292000000001</v>
      </c>
      <c r="E39" s="268"/>
    </row>
    <row r="40" spans="2:6" x14ac:dyDescent="0.25">
      <c r="B40" s="174" t="s">
        <v>288</v>
      </c>
      <c r="C40">
        <v>2</v>
      </c>
      <c r="D40" s="269">
        <v>13428.864000000001</v>
      </c>
      <c r="E40" s="269"/>
    </row>
    <row r="41" spans="2:6" x14ac:dyDescent="0.25">
      <c r="B41" s="174" t="s">
        <v>288</v>
      </c>
      <c r="C41">
        <v>3</v>
      </c>
      <c r="D41" s="274">
        <v>6566.1419999999998</v>
      </c>
      <c r="E41" s="274"/>
    </row>
    <row r="42" spans="2:6" x14ac:dyDescent="0.25">
      <c r="B42" s="174" t="s">
        <v>288</v>
      </c>
      <c r="C42">
        <v>4</v>
      </c>
      <c r="D42" s="269">
        <v>17051.423999999999</v>
      </c>
      <c r="E42" s="269"/>
    </row>
    <row r="43" spans="2:6" x14ac:dyDescent="0.25">
      <c r="B43" s="174" t="s">
        <v>288</v>
      </c>
      <c r="C43">
        <v>5</v>
      </c>
      <c r="D43" s="269">
        <v>15803.882</v>
      </c>
      <c r="E43" s="269"/>
    </row>
    <row r="44" spans="2:6" x14ac:dyDescent="0.25">
      <c r="B44" s="174" t="s">
        <v>288</v>
      </c>
      <c r="C44">
        <v>6</v>
      </c>
      <c r="D44" s="269">
        <v>10821.322</v>
      </c>
      <c r="E44" s="269"/>
    </row>
    <row r="45" spans="2:6" x14ac:dyDescent="0.25">
      <c r="B45" s="174" t="s">
        <v>288</v>
      </c>
      <c r="C45">
        <v>7</v>
      </c>
      <c r="D45" s="269">
        <v>11192.332</v>
      </c>
      <c r="E45" s="269"/>
    </row>
    <row r="46" spans="2:6" x14ac:dyDescent="0.25">
      <c r="B46" s="174" t="s">
        <v>288</v>
      </c>
      <c r="C46">
        <v>8</v>
      </c>
      <c r="D46" s="269">
        <v>6307.808</v>
      </c>
      <c r="E46" s="269"/>
    </row>
    <row r="47" spans="2:6" s="32" customFormat="1" x14ac:dyDescent="0.25">
      <c r="B47" s="270" t="s">
        <v>288</v>
      </c>
      <c r="C47" s="32">
        <v>9</v>
      </c>
      <c r="D47" s="271">
        <v>16806.654000000002</v>
      </c>
      <c r="E47" s="230">
        <f>AVERAGE(D39:D47)</f>
        <v>12362.524444444445</v>
      </c>
      <c r="F47" s="32">
        <f>STDEV(D39:D47)</f>
        <v>4024.4260436230907</v>
      </c>
    </row>
    <row r="48" spans="2:6" s="25" customFormat="1" x14ac:dyDescent="0.25">
      <c r="B48" s="267" t="s">
        <v>289</v>
      </c>
      <c r="C48" s="25">
        <v>1</v>
      </c>
      <c r="D48" s="275">
        <v>11692.50425</v>
      </c>
      <c r="E48" s="275"/>
    </row>
    <row r="49" spans="2:6" x14ac:dyDescent="0.25">
      <c r="B49" s="174" t="s">
        <v>289</v>
      </c>
      <c r="C49">
        <v>2</v>
      </c>
      <c r="D49" s="269">
        <v>12931.226000000001</v>
      </c>
      <c r="E49" s="269"/>
    </row>
    <row r="50" spans="2:6" x14ac:dyDescent="0.25">
      <c r="B50" s="174" t="s">
        <v>290</v>
      </c>
      <c r="C50">
        <v>3</v>
      </c>
      <c r="D50" s="269">
        <v>11478.37</v>
      </c>
      <c r="E50" s="269"/>
    </row>
    <row r="51" spans="2:6" x14ac:dyDescent="0.25">
      <c r="B51" s="174" t="s">
        <v>290</v>
      </c>
      <c r="C51">
        <v>4</v>
      </c>
      <c r="D51" s="269">
        <v>13454.207999999999</v>
      </c>
      <c r="E51" s="269"/>
    </row>
    <row r="52" spans="2:6" x14ac:dyDescent="0.25">
      <c r="B52" s="174" t="s">
        <v>290</v>
      </c>
      <c r="C52">
        <v>5</v>
      </c>
      <c r="D52" s="269">
        <v>10590.984</v>
      </c>
      <c r="E52" s="269"/>
    </row>
    <row r="53" spans="2:6" x14ac:dyDescent="0.25">
      <c r="B53" s="174" t="s">
        <v>290</v>
      </c>
      <c r="C53">
        <v>6</v>
      </c>
      <c r="D53" s="269">
        <v>10747.14</v>
      </c>
      <c r="E53" s="269"/>
    </row>
    <row r="54" spans="2:6" x14ac:dyDescent="0.25">
      <c r="B54" s="174" t="s">
        <v>290</v>
      </c>
      <c r="C54">
        <v>7</v>
      </c>
      <c r="D54" s="269">
        <v>9353.6260000000002</v>
      </c>
      <c r="E54" s="269"/>
    </row>
    <row r="55" spans="2:6" x14ac:dyDescent="0.25">
      <c r="B55" s="174" t="s">
        <v>290</v>
      </c>
      <c r="C55">
        <v>8</v>
      </c>
      <c r="D55" s="269">
        <v>9449.6080000000002</v>
      </c>
      <c r="E55" s="269"/>
    </row>
    <row r="56" spans="2:6" s="32" customFormat="1" x14ac:dyDescent="0.25">
      <c r="B56" s="270" t="s">
        <v>290</v>
      </c>
      <c r="C56" s="32">
        <v>9</v>
      </c>
      <c r="D56" s="271">
        <v>15534.871999999999</v>
      </c>
      <c r="E56" s="230">
        <f>AVERAGE(D48:D56)</f>
        <v>11692.504250000002</v>
      </c>
      <c r="F56" s="32">
        <f>STDEV(D48:D56)</f>
        <v>2001.7389491038557</v>
      </c>
    </row>
    <row r="57" spans="2:6" s="25" customFormat="1" x14ac:dyDescent="0.25">
      <c r="B57" s="267" t="s">
        <v>291</v>
      </c>
      <c r="C57" s="25">
        <v>1</v>
      </c>
      <c r="D57" s="268">
        <v>12922.172</v>
      </c>
      <c r="E57" s="268"/>
    </row>
    <row r="58" spans="2:6" x14ac:dyDescent="0.25">
      <c r="B58" s="174" t="s">
        <v>291</v>
      </c>
      <c r="C58">
        <v>2</v>
      </c>
      <c r="D58" s="269">
        <v>11497.6765</v>
      </c>
      <c r="E58" s="269"/>
    </row>
    <row r="59" spans="2:6" x14ac:dyDescent="0.25">
      <c r="B59" s="174" t="s">
        <v>292</v>
      </c>
      <c r="C59">
        <v>3</v>
      </c>
      <c r="D59" s="269">
        <v>6286.058</v>
      </c>
      <c r="E59" s="269"/>
    </row>
    <row r="60" spans="2:6" x14ac:dyDescent="0.25">
      <c r="B60" s="174" t="s">
        <v>292</v>
      </c>
      <c r="C60">
        <v>4</v>
      </c>
      <c r="D60" s="269">
        <v>7625.5140000000001</v>
      </c>
      <c r="E60" s="269"/>
    </row>
    <row r="61" spans="2:6" x14ac:dyDescent="0.25">
      <c r="B61" s="174" t="s">
        <v>292</v>
      </c>
      <c r="C61">
        <v>5</v>
      </c>
      <c r="D61" s="269">
        <v>6654.8600000000006</v>
      </c>
      <c r="E61" s="269"/>
    </row>
    <row r="62" spans="2:6" x14ac:dyDescent="0.25">
      <c r="B62" s="174" t="s">
        <v>292</v>
      </c>
      <c r="C62">
        <v>6</v>
      </c>
      <c r="D62" s="269">
        <v>14939.15</v>
      </c>
      <c r="E62" s="269"/>
    </row>
    <row r="63" spans="2:6" x14ac:dyDescent="0.25">
      <c r="B63" s="174" t="s">
        <v>292</v>
      </c>
      <c r="C63">
        <v>7</v>
      </c>
      <c r="D63" s="269">
        <v>16317.862000000001</v>
      </c>
      <c r="E63" s="269"/>
    </row>
    <row r="64" spans="2:6" x14ac:dyDescent="0.25">
      <c r="B64" s="174" t="s">
        <v>292</v>
      </c>
      <c r="C64">
        <v>8</v>
      </c>
      <c r="D64" s="269">
        <v>17350.671999999999</v>
      </c>
      <c r="E64" s="269"/>
    </row>
    <row r="65" spans="2:6" s="32" customFormat="1" x14ac:dyDescent="0.25">
      <c r="B65" s="270" t="s">
        <v>292</v>
      </c>
      <c r="C65" s="32">
        <v>9</v>
      </c>
      <c r="D65" s="271">
        <v>9885.1239999999998</v>
      </c>
      <c r="E65" s="230">
        <f>AVERAGE(D57:D65)</f>
        <v>11497.6765</v>
      </c>
      <c r="F65" s="32">
        <f>STDEV(D57:D65)</f>
        <v>4176.9079306951153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ED7DD-3B64-41F9-900F-04D42C419DDA}">
  <dimension ref="B1:H136"/>
  <sheetViews>
    <sheetView workbookViewId="0">
      <selection activeCell="D19" sqref="D19"/>
    </sheetView>
  </sheetViews>
  <sheetFormatPr defaultRowHeight="14.4" x14ac:dyDescent="0.25"/>
  <cols>
    <col min="2" max="2" width="10.21875" style="174" customWidth="1"/>
    <col min="4" max="4" width="16.33203125" customWidth="1"/>
    <col min="5" max="5" width="14.44140625" style="189" customWidth="1"/>
    <col min="6" max="6" width="15.109375" customWidth="1"/>
    <col min="7" max="8" width="11.5546875" bestFit="1" customWidth="1"/>
  </cols>
  <sheetData>
    <row r="1" spans="2:8" x14ac:dyDescent="0.25">
      <c r="C1" s="263" t="s">
        <v>293</v>
      </c>
    </row>
    <row r="2" spans="2:8" s="22" customFormat="1" ht="15.6" x14ac:dyDescent="0.25">
      <c r="B2" s="264" t="s">
        <v>92</v>
      </c>
      <c r="C2" s="23" t="s">
        <v>93</v>
      </c>
      <c r="D2" s="276" t="s">
        <v>294</v>
      </c>
      <c r="E2" s="277"/>
      <c r="F2" s="276" t="s">
        <v>294</v>
      </c>
      <c r="G2" s="266" t="s">
        <v>27</v>
      </c>
      <c r="H2" s="266" t="s">
        <v>98</v>
      </c>
    </row>
    <row r="3" spans="2:8" s="25" customFormat="1" ht="21" x14ac:dyDescent="0.25">
      <c r="B3" s="267" t="s">
        <v>220</v>
      </c>
      <c r="C3" s="25">
        <v>1</v>
      </c>
      <c r="D3" s="25">
        <v>560</v>
      </c>
      <c r="E3" s="182"/>
      <c r="F3" s="25">
        <v>560</v>
      </c>
    </row>
    <row r="4" spans="2:8" ht="21" x14ac:dyDescent="0.25">
      <c r="B4" s="174" t="s">
        <v>220</v>
      </c>
      <c r="C4">
        <v>2</v>
      </c>
      <c r="D4">
        <v>560</v>
      </c>
      <c r="E4" s="182"/>
      <c r="F4">
        <v>560</v>
      </c>
    </row>
    <row r="5" spans="2:8" ht="21" x14ac:dyDescent="0.25">
      <c r="B5" s="174" t="s">
        <v>220</v>
      </c>
      <c r="C5">
        <v>3</v>
      </c>
      <c r="D5">
        <v>560</v>
      </c>
      <c r="E5" s="182"/>
      <c r="F5">
        <v>560</v>
      </c>
    </row>
    <row r="6" spans="2:8" ht="21" x14ac:dyDescent="0.25">
      <c r="B6" s="174" t="s">
        <v>220</v>
      </c>
      <c r="C6">
        <v>4</v>
      </c>
      <c r="D6">
        <v>560</v>
      </c>
      <c r="E6" s="182"/>
      <c r="F6">
        <v>560</v>
      </c>
    </row>
    <row r="7" spans="2:8" ht="21" x14ac:dyDescent="0.25">
      <c r="B7" s="174" t="s">
        <v>220</v>
      </c>
      <c r="C7">
        <v>5</v>
      </c>
      <c r="D7">
        <v>560</v>
      </c>
      <c r="E7" s="182"/>
      <c r="F7">
        <v>560</v>
      </c>
    </row>
    <row r="8" spans="2:8" ht="21" x14ac:dyDescent="0.25">
      <c r="B8" s="174" t="s">
        <v>220</v>
      </c>
      <c r="C8">
        <v>6</v>
      </c>
      <c r="D8">
        <v>560</v>
      </c>
      <c r="E8" s="182"/>
      <c r="F8">
        <v>560</v>
      </c>
    </row>
    <row r="9" spans="2:8" x14ac:dyDescent="0.25">
      <c r="B9" s="174" t="s">
        <v>220</v>
      </c>
      <c r="C9">
        <v>7</v>
      </c>
      <c r="D9">
        <v>360.90000000000003</v>
      </c>
      <c r="E9" s="137"/>
      <c r="F9">
        <v>360.9</v>
      </c>
    </row>
    <row r="10" spans="2:8" x14ac:dyDescent="0.25">
      <c r="B10" s="174" t="s">
        <v>220</v>
      </c>
      <c r="C10">
        <v>8</v>
      </c>
      <c r="D10" s="32">
        <v>195.5</v>
      </c>
      <c r="E10" s="89" t="s">
        <v>185</v>
      </c>
      <c r="F10">
        <v>195.5</v>
      </c>
      <c r="G10" s="230">
        <f>AVERAGE(F3:F10)</f>
        <v>489.55</v>
      </c>
      <c r="H10" s="32">
        <f>STDEV(F3:F9)</f>
        <v>75.252726576137007</v>
      </c>
    </row>
    <row r="11" spans="2:8" s="25" customFormat="1" x14ac:dyDescent="0.25">
      <c r="B11" s="267" t="s">
        <v>231</v>
      </c>
      <c r="C11" s="25">
        <v>1</v>
      </c>
      <c r="D11" s="25">
        <v>1930</v>
      </c>
      <c r="E11" s="89"/>
      <c r="F11" s="25">
        <v>1930</v>
      </c>
    </row>
    <row r="12" spans="2:8" x14ac:dyDescent="0.25">
      <c r="B12" s="174" t="s">
        <v>231</v>
      </c>
      <c r="C12">
        <v>2</v>
      </c>
      <c r="D12" s="67">
        <v>248.70000000000002</v>
      </c>
      <c r="E12" s="89"/>
    </row>
    <row r="13" spans="2:8" x14ac:dyDescent="0.25">
      <c r="B13" s="174" t="s">
        <v>231</v>
      </c>
      <c r="C13">
        <v>3</v>
      </c>
      <c r="D13">
        <v>478.2</v>
      </c>
      <c r="E13" s="89"/>
      <c r="F13">
        <v>478.2</v>
      </c>
    </row>
    <row r="14" spans="2:8" x14ac:dyDescent="0.25">
      <c r="B14" s="174" t="s">
        <v>231</v>
      </c>
      <c r="C14">
        <v>4</v>
      </c>
      <c r="D14">
        <v>3806</v>
      </c>
      <c r="E14" s="89"/>
      <c r="F14">
        <v>3806</v>
      </c>
    </row>
    <row r="15" spans="2:8" x14ac:dyDescent="0.25">
      <c r="B15" s="174" t="s">
        <v>231</v>
      </c>
      <c r="C15">
        <v>5</v>
      </c>
      <c r="D15">
        <v>5026</v>
      </c>
      <c r="E15" s="89"/>
      <c r="F15">
        <v>5026</v>
      </c>
    </row>
    <row r="16" spans="2:8" ht="20.399999999999999" x14ac:dyDescent="0.25">
      <c r="B16" s="174" t="s">
        <v>231</v>
      </c>
      <c r="C16">
        <v>6</v>
      </c>
      <c r="D16">
        <v>2010</v>
      </c>
      <c r="E16" s="185"/>
      <c r="F16">
        <v>2010</v>
      </c>
    </row>
    <row r="17" spans="2:8" ht="20.399999999999999" x14ac:dyDescent="0.25">
      <c r="B17" s="174" t="s">
        <v>231</v>
      </c>
      <c r="C17">
        <v>7</v>
      </c>
      <c r="D17">
        <v>4347</v>
      </c>
      <c r="E17" s="185"/>
      <c r="F17">
        <v>4347</v>
      </c>
    </row>
    <row r="18" spans="2:8" s="32" customFormat="1" ht="21" x14ac:dyDescent="0.25">
      <c r="B18" s="270" t="s">
        <v>231</v>
      </c>
      <c r="C18">
        <v>8</v>
      </c>
      <c r="D18" s="32">
        <v>2916</v>
      </c>
      <c r="E18" s="182"/>
      <c r="F18" s="32">
        <v>2916</v>
      </c>
      <c r="G18" s="230">
        <f>AVERAGE(F11:F18)</f>
        <v>2930.457142857143</v>
      </c>
      <c r="H18" s="32">
        <f>STDEV(F11:F18)</f>
        <v>1582.5295561822779</v>
      </c>
    </row>
    <row r="19" spans="2:8" s="25" customFormat="1" ht="21" x14ac:dyDescent="0.25">
      <c r="B19" s="267" t="s">
        <v>285</v>
      </c>
      <c r="C19" s="25">
        <v>1</v>
      </c>
      <c r="D19" s="25">
        <v>651.51</v>
      </c>
      <c r="E19" s="186"/>
      <c r="F19" s="25">
        <v>651.51</v>
      </c>
    </row>
    <row r="20" spans="2:8" ht="21" x14ac:dyDescent="0.25">
      <c r="B20" s="174" t="s">
        <v>286</v>
      </c>
      <c r="C20">
        <v>2</v>
      </c>
      <c r="D20">
        <v>748.15</v>
      </c>
      <c r="E20" s="182"/>
      <c r="F20">
        <v>748.15</v>
      </c>
    </row>
    <row r="21" spans="2:8" ht="21" x14ac:dyDescent="0.25">
      <c r="B21" s="174" t="s">
        <v>286</v>
      </c>
      <c r="C21">
        <v>3</v>
      </c>
      <c r="D21">
        <v>360.9</v>
      </c>
      <c r="E21" s="182"/>
      <c r="F21">
        <v>360.9</v>
      </c>
    </row>
    <row r="22" spans="2:8" ht="21" x14ac:dyDescent="0.25">
      <c r="B22" s="174" t="s">
        <v>286</v>
      </c>
      <c r="C22">
        <v>4</v>
      </c>
      <c r="D22">
        <v>1201</v>
      </c>
      <c r="E22" s="182"/>
      <c r="F22">
        <v>1201</v>
      </c>
    </row>
    <row r="23" spans="2:8" ht="21" x14ac:dyDescent="0.25">
      <c r="B23" s="174" t="s">
        <v>286</v>
      </c>
      <c r="C23">
        <v>5</v>
      </c>
      <c r="D23">
        <v>560.55999999999995</v>
      </c>
      <c r="E23" s="182"/>
      <c r="F23">
        <v>560.55999999999995</v>
      </c>
    </row>
    <row r="24" spans="2:8" ht="21" x14ac:dyDescent="0.25">
      <c r="B24" s="174" t="s">
        <v>286</v>
      </c>
      <c r="C24">
        <v>6</v>
      </c>
      <c r="D24">
        <v>501.07</v>
      </c>
      <c r="E24" s="182"/>
      <c r="F24">
        <v>501.07</v>
      </c>
    </row>
    <row r="25" spans="2:8" ht="21" x14ac:dyDescent="0.25">
      <c r="B25" s="174" t="s">
        <v>286</v>
      </c>
      <c r="C25">
        <v>7</v>
      </c>
      <c r="D25" s="32">
        <v>560</v>
      </c>
      <c r="E25" s="182"/>
      <c r="F25" s="32">
        <v>560</v>
      </c>
      <c r="G25" s="230">
        <f>AVERAGE(F19:F25)</f>
        <v>654.74142857142863</v>
      </c>
      <c r="H25" s="32">
        <f>STDEV(F19:F25)</f>
        <v>269.23899020687736</v>
      </c>
    </row>
    <row r="26" spans="2:8" s="25" customFormat="1" ht="12.75" customHeight="1" x14ac:dyDescent="0.25">
      <c r="B26" s="267" t="s">
        <v>287</v>
      </c>
      <c r="C26" s="25">
        <v>1</v>
      </c>
      <c r="D26" s="25">
        <v>1016</v>
      </c>
      <c r="E26" s="182"/>
      <c r="F26" s="25">
        <v>1016</v>
      </c>
    </row>
    <row r="27" spans="2:8" ht="21" x14ac:dyDescent="0.25">
      <c r="B27" s="174" t="s">
        <v>287</v>
      </c>
      <c r="C27">
        <v>2</v>
      </c>
      <c r="D27">
        <v>598.6</v>
      </c>
      <c r="E27" s="186"/>
      <c r="F27">
        <v>598.6</v>
      </c>
    </row>
    <row r="28" spans="2:8" ht="21" x14ac:dyDescent="0.25">
      <c r="B28" s="174" t="s">
        <v>287</v>
      </c>
      <c r="C28">
        <v>3</v>
      </c>
      <c r="D28">
        <v>711.77</v>
      </c>
      <c r="E28" s="182"/>
      <c r="F28">
        <v>711.77</v>
      </c>
    </row>
    <row r="29" spans="2:8" ht="21" x14ac:dyDescent="0.25">
      <c r="B29" s="174" t="s">
        <v>287</v>
      </c>
      <c r="C29">
        <v>4</v>
      </c>
      <c r="D29">
        <v>580.01</v>
      </c>
      <c r="E29" s="182"/>
      <c r="F29">
        <v>580.01</v>
      </c>
    </row>
    <row r="30" spans="2:8" ht="20.399999999999999" x14ac:dyDescent="0.25">
      <c r="B30" s="174" t="s">
        <v>287</v>
      </c>
      <c r="C30">
        <v>5</v>
      </c>
      <c r="D30">
        <v>792.94</v>
      </c>
      <c r="E30" s="185"/>
      <c r="F30">
        <v>792.94</v>
      </c>
    </row>
    <row r="31" spans="2:8" ht="20.399999999999999" x14ac:dyDescent="0.25">
      <c r="B31" s="174" t="s">
        <v>287</v>
      </c>
      <c r="C31">
        <v>6</v>
      </c>
      <c r="D31">
        <v>560</v>
      </c>
      <c r="E31" s="185"/>
      <c r="F31">
        <v>560</v>
      </c>
    </row>
    <row r="32" spans="2:8" ht="21" x14ac:dyDescent="0.25">
      <c r="B32" s="174" t="s">
        <v>287</v>
      </c>
      <c r="C32">
        <v>7</v>
      </c>
      <c r="D32">
        <v>1450</v>
      </c>
      <c r="E32" s="182"/>
      <c r="F32">
        <v>1450</v>
      </c>
      <c r="G32" s="230">
        <f>AVERAGE(F26:F32)</f>
        <v>815.61714285714277</v>
      </c>
      <c r="H32" s="32">
        <f>STDEV(F26:F32)</f>
        <v>321.93184334132422</v>
      </c>
    </row>
    <row r="33" spans="2:8" s="25" customFormat="1" ht="21" x14ac:dyDescent="0.25">
      <c r="B33" s="267" t="s">
        <v>288</v>
      </c>
      <c r="C33" s="25">
        <v>1</v>
      </c>
      <c r="D33" s="25">
        <v>1926</v>
      </c>
      <c r="E33" s="182"/>
      <c r="F33" s="25">
        <v>1926</v>
      </c>
    </row>
    <row r="34" spans="2:8" ht="21" x14ac:dyDescent="0.25">
      <c r="B34" s="174" t="s">
        <v>288</v>
      </c>
      <c r="C34">
        <v>2</v>
      </c>
      <c r="D34" s="67">
        <v>236.26</v>
      </c>
      <c r="E34" s="186"/>
      <c r="F34" s="273"/>
    </row>
    <row r="35" spans="2:8" ht="21" x14ac:dyDescent="0.25">
      <c r="B35" s="174" t="s">
        <v>288</v>
      </c>
      <c r="C35">
        <v>3</v>
      </c>
      <c r="D35">
        <v>1118</v>
      </c>
      <c r="E35" s="182"/>
      <c r="F35">
        <v>1118</v>
      </c>
    </row>
    <row r="36" spans="2:8" ht="21" x14ac:dyDescent="0.25">
      <c r="B36" s="174" t="s">
        <v>288</v>
      </c>
      <c r="C36">
        <v>4</v>
      </c>
      <c r="D36">
        <v>844.4</v>
      </c>
      <c r="E36" s="186"/>
      <c r="F36">
        <v>844.4</v>
      </c>
    </row>
    <row r="37" spans="2:8" ht="21" x14ac:dyDescent="0.25">
      <c r="B37" s="174" t="s">
        <v>288</v>
      </c>
      <c r="C37">
        <v>5</v>
      </c>
      <c r="D37">
        <v>3442</v>
      </c>
      <c r="E37" s="182"/>
      <c r="F37">
        <v>3442</v>
      </c>
    </row>
    <row r="38" spans="2:8" ht="21" x14ac:dyDescent="0.25">
      <c r="B38" s="174" t="s">
        <v>288</v>
      </c>
      <c r="C38">
        <v>6</v>
      </c>
      <c r="D38">
        <v>1848.3</v>
      </c>
      <c r="E38" s="182"/>
      <c r="F38">
        <v>1848.3</v>
      </c>
    </row>
    <row r="39" spans="2:8" ht="21" x14ac:dyDescent="0.25">
      <c r="B39" s="174" t="s">
        <v>288</v>
      </c>
      <c r="C39">
        <v>7</v>
      </c>
      <c r="D39">
        <v>3903</v>
      </c>
      <c r="E39" s="182"/>
      <c r="F39">
        <v>3903</v>
      </c>
    </row>
    <row r="40" spans="2:8" s="32" customFormat="1" ht="21" x14ac:dyDescent="0.25">
      <c r="B40" s="270" t="s">
        <v>288</v>
      </c>
      <c r="C40" s="25">
        <v>8</v>
      </c>
      <c r="D40" s="278">
        <v>1451</v>
      </c>
      <c r="E40" s="182"/>
      <c r="F40" s="32">
        <v>1451</v>
      </c>
      <c r="G40" s="230">
        <f>AVERAGE(F33:F40)</f>
        <v>2076.1</v>
      </c>
      <c r="H40" s="32">
        <f>STDEV(F33:F40)</f>
        <v>1162.14311941344</v>
      </c>
    </row>
    <row r="41" spans="2:8" s="25" customFormat="1" ht="21" x14ac:dyDescent="0.25">
      <c r="B41" s="267" t="s">
        <v>289</v>
      </c>
      <c r="C41" s="25">
        <v>1</v>
      </c>
      <c r="D41" s="279">
        <v>889.05</v>
      </c>
      <c r="E41" s="182"/>
      <c r="F41" s="25">
        <v>889.05</v>
      </c>
    </row>
    <row r="42" spans="2:8" ht="21" x14ac:dyDescent="0.25">
      <c r="B42" s="174" t="s">
        <v>289</v>
      </c>
      <c r="C42">
        <v>2</v>
      </c>
      <c r="D42">
        <v>876.13</v>
      </c>
      <c r="E42" s="186"/>
      <c r="F42">
        <v>876.13</v>
      </c>
    </row>
    <row r="43" spans="2:8" ht="21" x14ac:dyDescent="0.25">
      <c r="B43" s="174" t="s">
        <v>290</v>
      </c>
      <c r="C43">
        <v>3</v>
      </c>
      <c r="D43">
        <v>145</v>
      </c>
      <c r="E43" s="182"/>
      <c r="F43">
        <v>145</v>
      </c>
    </row>
    <row r="44" spans="2:8" ht="20.399999999999999" x14ac:dyDescent="0.25">
      <c r="B44" s="174" t="s">
        <v>290</v>
      </c>
      <c r="C44">
        <v>4</v>
      </c>
      <c r="D44">
        <v>2721</v>
      </c>
      <c r="E44" s="185"/>
      <c r="F44">
        <v>2721</v>
      </c>
    </row>
    <row r="45" spans="2:8" ht="20.399999999999999" x14ac:dyDescent="0.25">
      <c r="B45" s="174" t="s">
        <v>290</v>
      </c>
      <c r="C45">
        <v>5</v>
      </c>
      <c r="D45">
        <v>1252</v>
      </c>
      <c r="E45" s="185"/>
      <c r="F45">
        <v>1252</v>
      </c>
    </row>
    <row r="46" spans="2:8" ht="21" x14ac:dyDescent="0.25">
      <c r="B46" s="174" t="s">
        <v>290</v>
      </c>
      <c r="C46">
        <v>6</v>
      </c>
      <c r="D46">
        <v>858.81</v>
      </c>
      <c r="E46" s="182"/>
      <c r="F46">
        <v>858.81</v>
      </c>
    </row>
    <row r="47" spans="2:8" ht="21" x14ac:dyDescent="0.25">
      <c r="B47" s="174" t="s">
        <v>290</v>
      </c>
      <c r="C47">
        <v>7</v>
      </c>
      <c r="D47">
        <v>480.85</v>
      </c>
      <c r="E47" s="182"/>
      <c r="F47">
        <v>480.85</v>
      </c>
    </row>
    <row r="48" spans="2:8" s="32" customFormat="1" ht="21" x14ac:dyDescent="0.25">
      <c r="B48" s="270" t="s">
        <v>290</v>
      </c>
      <c r="C48">
        <v>8</v>
      </c>
      <c r="D48" s="32">
        <v>1965</v>
      </c>
      <c r="E48" s="186"/>
      <c r="F48" s="32">
        <v>1965</v>
      </c>
      <c r="G48" s="230">
        <f>AVERAGE(F41:F48)</f>
        <v>1148.48</v>
      </c>
      <c r="H48" s="32">
        <f>STDEV(F41:F48)</f>
        <v>830.51873074259186</v>
      </c>
    </row>
    <row r="49" spans="2:8" ht="21" x14ac:dyDescent="0.25">
      <c r="B49" s="174" t="s">
        <v>291</v>
      </c>
      <c r="C49" s="25">
        <v>1</v>
      </c>
      <c r="D49">
        <v>1556</v>
      </c>
      <c r="E49" s="182"/>
      <c r="F49">
        <v>1556</v>
      </c>
      <c r="H49" s="269"/>
    </row>
    <row r="50" spans="2:8" ht="21" x14ac:dyDescent="0.25">
      <c r="B50" s="174" t="s">
        <v>292</v>
      </c>
      <c r="C50">
        <v>2</v>
      </c>
      <c r="D50">
        <v>560</v>
      </c>
      <c r="E50" s="186"/>
      <c r="F50">
        <v>560</v>
      </c>
    </row>
    <row r="51" spans="2:8" ht="21" x14ac:dyDescent="0.4">
      <c r="B51" s="174" t="s">
        <v>292</v>
      </c>
      <c r="C51">
        <v>3</v>
      </c>
      <c r="D51">
        <v>560</v>
      </c>
      <c r="E51" s="187"/>
      <c r="F51">
        <v>560</v>
      </c>
    </row>
    <row r="52" spans="2:8" ht="21" x14ac:dyDescent="0.25">
      <c r="B52" s="174" t="s">
        <v>292</v>
      </c>
      <c r="C52">
        <v>4</v>
      </c>
      <c r="D52">
        <v>560</v>
      </c>
      <c r="E52" s="182"/>
      <c r="F52">
        <v>560</v>
      </c>
    </row>
    <row r="53" spans="2:8" ht="21" x14ac:dyDescent="0.25">
      <c r="B53" s="174" t="s">
        <v>292</v>
      </c>
      <c r="C53">
        <v>5</v>
      </c>
      <c r="D53">
        <v>560</v>
      </c>
      <c r="E53" s="182"/>
      <c r="F53">
        <v>560</v>
      </c>
    </row>
    <row r="54" spans="2:8" ht="21" x14ac:dyDescent="0.25">
      <c r="B54" s="174" t="s">
        <v>292</v>
      </c>
      <c r="C54">
        <v>6</v>
      </c>
      <c r="D54">
        <v>770.63</v>
      </c>
      <c r="E54" s="182"/>
      <c r="F54">
        <v>770.63</v>
      </c>
    </row>
    <row r="55" spans="2:8" ht="20.399999999999999" x14ac:dyDescent="0.25">
      <c r="B55" s="174" t="s">
        <v>292</v>
      </c>
      <c r="C55">
        <v>7</v>
      </c>
      <c r="D55">
        <v>560</v>
      </c>
      <c r="E55" s="185"/>
      <c r="F55">
        <v>560</v>
      </c>
    </row>
    <row r="56" spans="2:8" s="32" customFormat="1" ht="20.399999999999999" x14ac:dyDescent="0.25">
      <c r="B56" s="270" t="s">
        <v>292</v>
      </c>
      <c r="C56">
        <v>8</v>
      </c>
      <c r="D56" s="5">
        <v>968.40000000000009</v>
      </c>
      <c r="E56" s="185"/>
      <c r="F56" s="5">
        <v>968.4</v>
      </c>
      <c r="G56" s="230">
        <f>AVERAGE(F49:F56)</f>
        <v>761.87874999999997</v>
      </c>
      <c r="H56" s="32">
        <f>STDEV(F49:F56)</f>
        <v>353.98372022443152</v>
      </c>
    </row>
    <row r="57" spans="2:8" ht="21" x14ac:dyDescent="0.25">
      <c r="E57" s="182"/>
    </row>
    <row r="58" spans="2:8" ht="21" x14ac:dyDescent="0.25">
      <c r="E58" s="182"/>
    </row>
    <row r="59" spans="2:8" ht="21" x14ac:dyDescent="0.25">
      <c r="E59" s="182"/>
    </row>
    <row r="60" spans="2:8" ht="21" x14ac:dyDescent="0.25">
      <c r="E60" s="182"/>
    </row>
    <row r="61" spans="2:8" ht="21" x14ac:dyDescent="0.25">
      <c r="E61" s="182"/>
    </row>
    <row r="62" spans="2:8" ht="21" x14ac:dyDescent="0.25">
      <c r="E62" s="182"/>
    </row>
    <row r="63" spans="2:8" ht="21" x14ac:dyDescent="0.25">
      <c r="E63" s="186"/>
    </row>
    <row r="64" spans="2:8" ht="21" x14ac:dyDescent="0.25">
      <c r="E64" s="182"/>
    </row>
    <row r="65" spans="5:5" ht="21" x14ac:dyDescent="0.25">
      <c r="E65" s="186"/>
    </row>
    <row r="66" spans="5:5" ht="21" x14ac:dyDescent="0.25">
      <c r="E66" s="182"/>
    </row>
    <row r="67" spans="5:5" ht="21" x14ac:dyDescent="0.25">
      <c r="E67" s="182"/>
    </row>
    <row r="68" spans="5:5" ht="21" x14ac:dyDescent="0.25">
      <c r="E68" s="182"/>
    </row>
    <row r="69" spans="5:5" ht="20.399999999999999" x14ac:dyDescent="0.25">
      <c r="E69" s="185"/>
    </row>
    <row r="70" spans="5:5" ht="20.399999999999999" x14ac:dyDescent="0.25">
      <c r="E70" s="185"/>
    </row>
    <row r="71" spans="5:5" ht="21" x14ac:dyDescent="0.25">
      <c r="E71" s="182"/>
    </row>
    <row r="72" spans="5:5" ht="21" x14ac:dyDescent="0.25">
      <c r="E72" s="182"/>
    </row>
    <row r="73" spans="5:5" ht="21" x14ac:dyDescent="0.25">
      <c r="E73" s="182"/>
    </row>
    <row r="74" spans="5:5" ht="21" x14ac:dyDescent="0.25">
      <c r="E74" s="182"/>
    </row>
    <row r="75" spans="5:5" ht="21" x14ac:dyDescent="0.25">
      <c r="E75" s="182"/>
    </row>
    <row r="76" spans="5:5" ht="21" x14ac:dyDescent="0.25">
      <c r="E76" s="182"/>
    </row>
    <row r="77" spans="5:5" ht="21" x14ac:dyDescent="0.25">
      <c r="E77" s="182"/>
    </row>
    <row r="78" spans="5:5" ht="21" x14ac:dyDescent="0.25">
      <c r="E78" s="182"/>
    </row>
    <row r="79" spans="5:5" ht="21" x14ac:dyDescent="0.25">
      <c r="E79" s="186"/>
    </row>
    <row r="80" spans="5:5" ht="21" x14ac:dyDescent="0.25">
      <c r="E80" s="182"/>
    </row>
    <row r="81" spans="5:5" ht="21" x14ac:dyDescent="0.25">
      <c r="E81" s="186"/>
    </row>
    <row r="82" spans="5:5" ht="21" x14ac:dyDescent="0.25">
      <c r="E82" s="182"/>
    </row>
    <row r="83" spans="5:5" ht="20.399999999999999" x14ac:dyDescent="0.25">
      <c r="E83" s="185"/>
    </row>
    <row r="84" spans="5:5" ht="20.399999999999999" x14ac:dyDescent="0.25">
      <c r="E84" s="185"/>
    </row>
    <row r="85" spans="5:5" ht="21" x14ac:dyDescent="0.25">
      <c r="E85" s="182"/>
    </row>
    <row r="86" spans="5:5" ht="21" x14ac:dyDescent="0.25">
      <c r="E86" s="182"/>
    </row>
    <row r="87" spans="5:5" ht="21" x14ac:dyDescent="0.25">
      <c r="E87" s="182"/>
    </row>
    <row r="88" spans="5:5" ht="21" x14ac:dyDescent="0.25">
      <c r="E88" s="182"/>
    </row>
    <row r="89" spans="5:5" ht="21" x14ac:dyDescent="0.25">
      <c r="E89" s="182"/>
    </row>
    <row r="90" spans="5:5" ht="21" x14ac:dyDescent="0.25">
      <c r="E90" s="182"/>
    </row>
    <row r="91" spans="5:5" ht="21" x14ac:dyDescent="0.25">
      <c r="E91" s="182"/>
    </row>
    <row r="92" spans="5:5" ht="21" x14ac:dyDescent="0.25">
      <c r="E92" s="182"/>
    </row>
    <row r="93" spans="5:5" ht="21" x14ac:dyDescent="0.25">
      <c r="E93" s="182"/>
    </row>
    <row r="94" spans="5:5" ht="21" x14ac:dyDescent="0.25">
      <c r="E94" s="182"/>
    </row>
    <row r="95" spans="5:5" ht="21" x14ac:dyDescent="0.25">
      <c r="E95" s="182"/>
    </row>
    <row r="96" spans="5:5" ht="21" x14ac:dyDescent="0.25">
      <c r="E96" s="182"/>
    </row>
    <row r="97" spans="5:5" ht="20.399999999999999" x14ac:dyDescent="0.25">
      <c r="E97" s="185"/>
    </row>
    <row r="98" spans="5:5" ht="20.399999999999999" x14ac:dyDescent="0.25">
      <c r="E98" s="185"/>
    </row>
    <row r="99" spans="5:5" ht="21" x14ac:dyDescent="0.25">
      <c r="E99" s="182"/>
    </row>
    <row r="100" spans="5:5" ht="21" x14ac:dyDescent="0.25">
      <c r="E100" s="182"/>
    </row>
    <row r="101" spans="5:5" ht="21" x14ac:dyDescent="0.25">
      <c r="E101" s="182"/>
    </row>
    <row r="102" spans="5:5" ht="21" x14ac:dyDescent="0.25">
      <c r="E102" s="182"/>
    </row>
    <row r="103" spans="5:5" ht="21" x14ac:dyDescent="0.25">
      <c r="E103" s="182"/>
    </row>
    <row r="104" spans="5:5" ht="21" x14ac:dyDescent="0.25">
      <c r="E104" s="182"/>
    </row>
    <row r="105" spans="5:5" ht="21" x14ac:dyDescent="0.25">
      <c r="E105" s="182"/>
    </row>
    <row r="106" spans="5:5" ht="21" x14ac:dyDescent="0.25">
      <c r="E106" s="182"/>
    </row>
    <row r="107" spans="5:5" ht="21" x14ac:dyDescent="0.25">
      <c r="E107" s="182"/>
    </row>
    <row r="108" spans="5:5" ht="21" x14ac:dyDescent="0.25">
      <c r="E108" s="182"/>
    </row>
    <row r="109" spans="5:5" ht="21" x14ac:dyDescent="0.25">
      <c r="E109" s="182"/>
    </row>
    <row r="110" spans="5:5" ht="21" x14ac:dyDescent="0.25">
      <c r="E110" s="182"/>
    </row>
    <row r="111" spans="5:5" ht="21" x14ac:dyDescent="0.25">
      <c r="E111" s="182"/>
    </row>
    <row r="112" spans="5:5" ht="21" x14ac:dyDescent="0.25">
      <c r="E112" s="182"/>
    </row>
    <row r="113" spans="5:5" ht="21" x14ac:dyDescent="0.25">
      <c r="E113" s="182"/>
    </row>
    <row r="114" spans="5:5" ht="21" x14ac:dyDescent="0.25">
      <c r="E114" s="182"/>
    </row>
    <row r="115" spans="5:5" ht="21" x14ac:dyDescent="0.25">
      <c r="E115" s="182"/>
    </row>
    <row r="116" spans="5:5" ht="21" x14ac:dyDescent="0.25">
      <c r="E116" s="182"/>
    </row>
    <row r="117" spans="5:5" ht="21" x14ac:dyDescent="0.25">
      <c r="E117" s="182"/>
    </row>
    <row r="118" spans="5:5" ht="21" x14ac:dyDescent="0.25">
      <c r="E118" s="182"/>
    </row>
    <row r="119" spans="5:5" ht="21" x14ac:dyDescent="0.25">
      <c r="E119" s="182"/>
    </row>
    <row r="120" spans="5:5" x14ac:dyDescent="0.25">
      <c r="E120" s="188"/>
    </row>
    <row r="121" spans="5:5" x14ac:dyDescent="0.25">
      <c r="E121" s="188"/>
    </row>
    <row r="122" spans="5:5" x14ac:dyDescent="0.25">
      <c r="E122" s="188"/>
    </row>
    <row r="123" spans="5:5" x14ac:dyDescent="0.25">
      <c r="E123" s="188"/>
    </row>
    <row r="124" spans="5:5" x14ac:dyDescent="0.25">
      <c r="E124" s="188"/>
    </row>
    <row r="125" spans="5:5" x14ac:dyDescent="0.25">
      <c r="E125" s="188"/>
    </row>
    <row r="126" spans="5:5" x14ac:dyDescent="0.25">
      <c r="E126" s="188"/>
    </row>
    <row r="127" spans="5:5" x14ac:dyDescent="0.25">
      <c r="E127" s="188"/>
    </row>
    <row r="128" spans="5:5" x14ac:dyDescent="0.25">
      <c r="E128" s="188"/>
    </row>
    <row r="129" spans="5:5" x14ac:dyDescent="0.25">
      <c r="E129" s="188"/>
    </row>
    <row r="130" spans="5:5" x14ac:dyDescent="0.25">
      <c r="E130" s="188"/>
    </row>
    <row r="131" spans="5:5" x14ac:dyDescent="0.25">
      <c r="E131" s="188"/>
    </row>
    <row r="132" spans="5:5" x14ac:dyDescent="0.25">
      <c r="E132" s="188"/>
    </row>
    <row r="133" spans="5:5" x14ac:dyDescent="0.25">
      <c r="E133" s="188"/>
    </row>
    <row r="134" spans="5:5" x14ac:dyDescent="0.25">
      <c r="E134" s="188"/>
    </row>
    <row r="135" spans="5:5" x14ac:dyDescent="0.25">
      <c r="E135" s="188"/>
    </row>
    <row r="136" spans="5:5" x14ac:dyDescent="0.25">
      <c r="E136" s="188"/>
    </row>
  </sheetData>
  <mergeCells count="1">
    <mergeCell ref="E10:E15"/>
  </mergeCells>
  <phoneticPr fontId="1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D8E2B-2DC2-4508-B740-A67821D63A15}">
  <dimension ref="B1:O174"/>
  <sheetViews>
    <sheetView workbookViewId="0">
      <selection activeCell="H18" sqref="H18"/>
    </sheetView>
  </sheetViews>
  <sheetFormatPr defaultRowHeight="14.4" x14ac:dyDescent="0.25"/>
  <cols>
    <col min="2" max="2" width="7.88671875" style="174" customWidth="1"/>
    <col min="3" max="3" width="8.44140625" customWidth="1"/>
    <col min="4" max="4" width="13" customWidth="1"/>
    <col min="11" max="11" width="7.88671875" style="174" customWidth="1"/>
    <col min="12" max="12" width="8.44140625" customWidth="1"/>
    <col min="13" max="13" width="15.88671875" style="282" customWidth="1"/>
    <col min="14" max="15" width="11.5546875" bestFit="1" customWidth="1"/>
  </cols>
  <sheetData>
    <row r="1" spans="2:15" ht="25.8" x14ac:dyDescent="0.55000000000000004">
      <c r="B1" s="263" t="s">
        <v>295</v>
      </c>
      <c r="D1" s="113"/>
      <c r="E1" s="113"/>
      <c r="K1" s="263" t="s">
        <v>296</v>
      </c>
      <c r="M1" s="280"/>
    </row>
    <row r="2" spans="2:15" ht="25.8" x14ac:dyDescent="0.55000000000000004">
      <c r="B2" s="263"/>
      <c r="D2" s="113"/>
      <c r="E2" s="113"/>
      <c r="K2" s="263"/>
      <c r="M2" s="280"/>
    </row>
    <row r="3" spans="2:15" ht="15.6" x14ac:dyDescent="0.25">
      <c r="B3" s="264" t="s">
        <v>92</v>
      </c>
      <c r="C3" s="23" t="s">
        <v>93</v>
      </c>
      <c r="D3" s="281" t="s">
        <v>297</v>
      </c>
      <c r="E3" s="266" t="s">
        <v>27</v>
      </c>
      <c r="F3" s="266" t="s">
        <v>98</v>
      </c>
      <c r="K3" s="264" t="s">
        <v>92</v>
      </c>
      <c r="L3" s="23" t="s">
        <v>93</v>
      </c>
      <c r="M3" s="281" t="s">
        <v>298</v>
      </c>
      <c r="N3" s="266" t="s">
        <v>27</v>
      </c>
      <c r="O3" s="266" t="s">
        <v>98</v>
      </c>
    </row>
    <row r="4" spans="2:15" x14ac:dyDescent="0.25">
      <c r="B4" s="267" t="s">
        <v>220</v>
      </c>
      <c r="C4" s="25">
        <v>1</v>
      </c>
      <c r="D4" s="116">
        <v>0.82399999999999995</v>
      </c>
      <c r="E4" s="116"/>
      <c r="K4" s="267" t="s">
        <v>220</v>
      </c>
      <c r="L4" s="25">
        <v>1</v>
      </c>
      <c r="M4" s="282">
        <v>1.0370604565103134</v>
      </c>
      <c r="N4" s="25"/>
      <c r="O4" s="25"/>
    </row>
    <row r="5" spans="2:15" x14ac:dyDescent="0.25">
      <c r="B5" s="174" t="s">
        <v>220</v>
      </c>
      <c r="C5">
        <v>2</v>
      </c>
      <c r="D5" s="116">
        <v>1.1379999999999999</v>
      </c>
      <c r="E5" s="116"/>
      <c r="K5" s="174" t="s">
        <v>220</v>
      </c>
      <c r="L5">
        <v>2</v>
      </c>
      <c r="M5" s="282">
        <v>1.9896297710028423</v>
      </c>
    </row>
    <row r="6" spans="2:15" x14ac:dyDescent="0.25">
      <c r="B6" s="174" t="s">
        <v>220</v>
      </c>
      <c r="C6">
        <v>3</v>
      </c>
      <c r="D6" s="116">
        <v>0.61099999999999999</v>
      </c>
      <c r="E6" s="116"/>
      <c r="K6" s="174" t="s">
        <v>220</v>
      </c>
      <c r="L6">
        <v>3</v>
      </c>
      <c r="M6" s="282">
        <v>2.2854844450040965</v>
      </c>
    </row>
    <row r="7" spans="2:15" x14ac:dyDescent="0.25">
      <c r="B7" s="174" t="s">
        <v>220</v>
      </c>
      <c r="C7">
        <v>4</v>
      </c>
      <c r="D7" s="116">
        <v>1.36</v>
      </c>
      <c r="E7" s="116"/>
      <c r="K7" s="174" t="s">
        <v>220</v>
      </c>
      <c r="L7">
        <v>4</v>
      </c>
      <c r="M7" s="282">
        <v>0.56350487631847379</v>
      </c>
    </row>
    <row r="8" spans="2:15" x14ac:dyDescent="0.25">
      <c r="B8" s="174" t="s">
        <v>220</v>
      </c>
      <c r="C8">
        <v>5</v>
      </c>
      <c r="D8" s="116">
        <v>0.65800000000000003</v>
      </c>
      <c r="E8" s="116"/>
      <c r="K8" s="174" t="s">
        <v>220</v>
      </c>
      <c r="L8">
        <v>5</v>
      </c>
      <c r="M8" s="282">
        <v>0.29576023498722681</v>
      </c>
    </row>
    <row r="9" spans="2:15" x14ac:dyDescent="0.25">
      <c r="B9" s="174" t="s">
        <v>220</v>
      </c>
      <c r="C9">
        <v>6</v>
      </c>
      <c r="D9" s="116">
        <v>1.1379999999999999</v>
      </c>
      <c r="E9" s="116"/>
      <c r="K9" s="174" t="s">
        <v>220</v>
      </c>
      <c r="L9">
        <v>6</v>
      </c>
      <c r="M9" s="282">
        <v>0.30407518696541536</v>
      </c>
    </row>
    <row r="10" spans="2:15" x14ac:dyDescent="0.25">
      <c r="B10" s="174" t="s">
        <v>220</v>
      </c>
      <c r="C10" s="32">
        <v>7</v>
      </c>
      <c r="D10" s="283">
        <v>1.129</v>
      </c>
      <c r="E10" s="230">
        <f>AVERAGE(D4:D10)</f>
        <v>0.97971428571428576</v>
      </c>
      <c r="F10" s="32">
        <f>STDEV(D4:D10)</f>
        <v>0.28305165269829796</v>
      </c>
      <c r="K10" s="174" t="s">
        <v>220</v>
      </c>
      <c r="L10">
        <v>7</v>
      </c>
      <c r="M10" s="284">
        <v>1.099</v>
      </c>
    </row>
    <row r="11" spans="2:15" x14ac:dyDescent="0.25">
      <c r="B11" s="267" t="s">
        <v>231</v>
      </c>
      <c r="C11">
        <v>1</v>
      </c>
      <c r="D11" s="113">
        <v>0.40100000000000002</v>
      </c>
      <c r="E11" s="113"/>
      <c r="F11" s="285"/>
      <c r="G11" s="285"/>
      <c r="K11" s="174" t="s">
        <v>220</v>
      </c>
      <c r="L11">
        <v>8</v>
      </c>
      <c r="M11" s="282">
        <v>1.2163007478616599</v>
      </c>
      <c r="N11" s="230">
        <f>AVERAGE(M4:M11)</f>
        <v>1.0988519648312536</v>
      </c>
      <c r="O11" s="32">
        <f>STDEV(M4:M10)</f>
        <v>0.79232277843537546</v>
      </c>
    </row>
    <row r="12" spans="2:15" x14ac:dyDescent="0.25">
      <c r="B12" s="174" t="s">
        <v>231</v>
      </c>
      <c r="C12">
        <v>2</v>
      </c>
      <c r="D12" s="113">
        <v>0.61299999999999999</v>
      </c>
      <c r="E12" s="113"/>
      <c r="F12" s="285"/>
      <c r="G12" s="285"/>
      <c r="H12" s="285"/>
      <c r="I12" s="285"/>
      <c r="J12" s="285"/>
      <c r="K12" s="267" t="s">
        <v>231</v>
      </c>
      <c r="L12" s="25">
        <v>1</v>
      </c>
      <c r="M12" s="286">
        <v>5.1426073329523003</v>
      </c>
      <c r="N12" s="25"/>
      <c r="O12" s="25"/>
    </row>
    <row r="13" spans="2:15" x14ac:dyDescent="0.25">
      <c r="B13" s="174" t="s">
        <v>231</v>
      </c>
      <c r="C13">
        <v>3</v>
      </c>
      <c r="D13" s="113">
        <v>0.63400000000000001</v>
      </c>
      <c r="E13" s="113"/>
      <c r="F13" s="285"/>
      <c r="G13" s="285"/>
      <c r="H13" s="285"/>
      <c r="I13" s="285"/>
      <c r="J13" s="285"/>
      <c r="K13" s="174" t="s">
        <v>231</v>
      </c>
      <c r="L13">
        <v>2</v>
      </c>
      <c r="M13" s="286">
        <v>4.9331186942801324</v>
      </c>
    </row>
    <row r="14" spans="2:15" x14ac:dyDescent="0.25">
      <c r="B14" s="174" t="s">
        <v>231</v>
      </c>
      <c r="C14">
        <v>4</v>
      </c>
      <c r="D14" s="113">
        <v>0.28899999999999998</v>
      </c>
      <c r="E14" s="113"/>
      <c r="F14" s="287"/>
      <c r="G14" s="287"/>
      <c r="H14" s="285"/>
      <c r="I14" s="285"/>
      <c r="J14" s="285"/>
      <c r="K14" s="174" t="s">
        <v>231</v>
      </c>
      <c r="L14">
        <v>3</v>
      </c>
      <c r="M14" s="286">
        <v>2.8333326645623571</v>
      </c>
    </row>
    <row r="15" spans="2:15" x14ac:dyDescent="0.25">
      <c r="B15" s="174" t="s">
        <v>231</v>
      </c>
      <c r="C15">
        <v>5</v>
      </c>
      <c r="D15" s="116">
        <v>0.49199999999999999</v>
      </c>
      <c r="E15" s="116"/>
      <c r="F15" s="285"/>
      <c r="G15" s="285"/>
      <c r="H15" s="287"/>
      <c r="I15" s="287"/>
      <c r="J15" s="287"/>
      <c r="K15" s="174" t="s">
        <v>231</v>
      </c>
      <c r="L15">
        <v>4</v>
      </c>
      <c r="M15" s="286">
        <v>3.6363725181102367</v>
      </c>
    </row>
    <row r="16" spans="2:15" x14ac:dyDescent="0.25">
      <c r="B16" s="174" t="s">
        <v>231</v>
      </c>
      <c r="C16" s="288">
        <v>6</v>
      </c>
      <c r="D16" s="113">
        <v>0.753</v>
      </c>
      <c r="E16" s="113"/>
      <c r="F16" s="285"/>
      <c r="G16" s="285"/>
      <c r="H16" s="285"/>
      <c r="I16" s="285"/>
      <c r="J16" s="285"/>
      <c r="K16" s="174" t="s">
        <v>231</v>
      </c>
      <c r="L16">
        <v>5</v>
      </c>
      <c r="M16" s="286">
        <v>7.2979941779599606</v>
      </c>
    </row>
    <row r="17" spans="2:15" x14ac:dyDescent="0.25">
      <c r="B17" s="174" t="s">
        <v>231</v>
      </c>
      <c r="C17" s="288">
        <v>7</v>
      </c>
      <c r="D17" s="289">
        <v>0.77</v>
      </c>
      <c r="E17" s="230">
        <f>AVERAGE(D11:D17)</f>
        <v>0.56457142857142861</v>
      </c>
      <c r="F17" s="32">
        <f>STDEV(D11:D17)</f>
        <v>0.17927340120874666</v>
      </c>
      <c r="H17" s="285"/>
      <c r="I17" s="285"/>
      <c r="J17" s="285"/>
      <c r="K17" s="174" t="s">
        <v>231</v>
      </c>
      <c r="L17">
        <v>6</v>
      </c>
      <c r="M17" s="284">
        <v>4.5510000000000002</v>
      </c>
    </row>
    <row r="18" spans="2:15" x14ac:dyDescent="0.25">
      <c r="B18" s="267" t="s">
        <v>285</v>
      </c>
      <c r="C18" s="25">
        <v>1</v>
      </c>
      <c r="D18" s="290">
        <v>0.50347777502836033</v>
      </c>
      <c r="E18" s="290"/>
      <c r="F18" s="285"/>
      <c r="G18" s="285"/>
      <c r="K18" s="174" t="s">
        <v>231</v>
      </c>
      <c r="L18">
        <v>7</v>
      </c>
      <c r="M18" s="286">
        <v>3.0790813837137576</v>
      </c>
    </row>
    <row r="19" spans="2:15" x14ac:dyDescent="0.25">
      <c r="B19" s="174" t="s">
        <v>286</v>
      </c>
      <c r="C19">
        <v>2</v>
      </c>
      <c r="D19" s="290">
        <v>0.54777930470794334</v>
      </c>
      <c r="E19" s="290"/>
      <c r="H19" s="285"/>
      <c r="I19" s="285"/>
      <c r="J19" s="285"/>
      <c r="K19" s="174" t="s">
        <v>231</v>
      </c>
      <c r="L19">
        <v>8</v>
      </c>
      <c r="M19" s="286">
        <v>4.9331186942801324</v>
      </c>
      <c r="N19" s="230">
        <f>AVERAGE(M12:M19)</f>
        <v>4.5508281832323592</v>
      </c>
      <c r="O19" s="32">
        <f>STDEV(M12:M19)</f>
        <v>1.4213411335699337</v>
      </c>
    </row>
    <row r="20" spans="2:15" x14ac:dyDescent="0.25">
      <c r="B20" s="174" t="s">
        <v>286</v>
      </c>
      <c r="C20">
        <v>3</v>
      </c>
      <c r="D20" s="290">
        <v>0.98851402035289504</v>
      </c>
      <c r="E20" s="290"/>
      <c r="K20" s="267" t="s">
        <v>285</v>
      </c>
      <c r="L20" s="25">
        <v>1</v>
      </c>
      <c r="M20" s="284">
        <v>2.1539999999999999</v>
      </c>
      <c r="N20" s="25"/>
      <c r="O20" s="25"/>
    </row>
    <row r="21" spans="2:15" x14ac:dyDescent="0.25">
      <c r="B21" s="174" t="s">
        <v>286</v>
      </c>
      <c r="C21">
        <v>4</v>
      </c>
      <c r="D21" s="290">
        <v>0.57763464007394882</v>
      </c>
      <c r="E21" s="290"/>
      <c r="K21" s="174" t="s">
        <v>286</v>
      </c>
      <c r="L21">
        <v>2</v>
      </c>
      <c r="M21" s="286">
        <v>2.5891884978393489</v>
      </c>
    </row>
    <row r="22" spans="2:15" x14ac:dyDescent="0.25">
      <c r="B22" s="174" t="s">
        <v>286</v>
      </c>
      <c r="C22">
        <v>5</v>
      </c>
      <c r="D22" s="290">
        <v>0.4073008320545406</v>
      </c>
      <c r="E22" s="290"/>
      <c r="K22" s="174" t="s">
        <v>286</v>
      </c>
      <c r="L22">
        <v>3</v>
      </c>
      <c r="M22" s="286">
        <v>2.1177026023769314</v>
      </c>
    </row>
    <row r="23" spans="2:15" x14ac:dyDescent="0.25">
      <c r="B23" s="174" t="s">
        <v>286</v>
      </c>
      <c r="C23">
        <v>6</v>
      </c>
      <c r="D23" s="290">
        <v>0.54336743126302856</v>
      </c>
      <c r="E23" s="290"/>
      <c r="K23" s="174" t="s">
        <v>286</v>
      </c>
      <c r="L23">
        <v>4</v>
      </c>
      <c r="M23" s="286">
        <v>2.589188497839348</v>
      </c>
    </row>
    <row r="24" spans="2:15" x14ac:dyDescent="0.25">
      <c r="B24" s="174" t="s">
        <v>286</v>
      </c>
      <c r="C24" s="32">
        <v>7</v>
      </c>
      <c r="D24" s="291">
        <v>0.54336743126302856</v>
      </c>
      <c r="E24" s="230">
        <f>AVERAGE(D18:D24)</f>
        <v>0.58734877639196359</v>
      </c>
      <c r="F24" s="32">
        <f>STDEV(D18:D24)</f>
        <v>0.18525387313295111</v>
      </c>
      <c r="K24" s="174" t="s">
        <v>286</v>
      </c>
      <c r="L24">
        <v>5</v>
      </c>
      <c r="M24" s="286">
        <v>2.2229877526670516</v>
      </c>
    </row>
    <row r="25" spans="2:15" x14ac:dyDescent="0.25">
      <c r="B25" s="267" t="s">
        <v>287</v>
      </c>
      <c r="C25">
        <v>1</v>
      </c>
      <c r="D25" s="292">
        <v>0.65975395538644699</v>
      </c>
      <c r="E25" s="292"/>
      <c r="K25" s="174" t="s">
        <v>286</v>
      </c>
      <c r="L25">
        <v>6</v>
      </c>
      <c r="M25" s="286">
        <v>1.9758863942810332</v>
      </c>
    </row>
    <row r="26" spans="2:15" x14ac:dyDescent="0.25">
      <c r="B26" s="174" t="s">
        <v>287</v>
      </c>
      <c r="C26">
        <v>2</v>
      </c>
      <c r="D26" s="292">
        <v>0.32987697769322355</v>
      </c>
      <c r="E26" s="292"/>
      <c r="K26" s="174" t="s">
        <v>286</v>
      </c>
      <c r="L26">
        <v>7</v>
      </c>
      <c r="M26" s="284">
        <v>2.1549999999999998</v>
      </c>
    </row>
    <row r="27" spans="2:15" x14ac:dyDescent="0.25">
      <c r="B27" s="174" t="s">
        <v>287</v>
      </c>
      <c r="C27">
        <v>3</v>
      </c>
      <c r="D27" s="116">
        <v>0.73035342230503519</v>
      </c>
      <c r="E27" s="293"/>
      <c r="K27" s="174" t="s">
        <v>286</v>
      </c>
      <c r="L27">
        <v>8</v>
      </c>
      <c r="M27" s="286">
        <v>1.4265200258690265</v>
      </c>
      <c r="N27" s="230">
        <f>AVERAGE(M20:M27)</f>
        <v>2.1538092213590927</v>
      </c>
      <c r="O27" s="32">
        <f>STDEV(M20:M27)</f>
        <v>0.36758034039755672</v>
      </c>
    </row>
    <row r="28" spans="2:15" x14ac:dyDescent="0.25">
      <c r="B28" s="174" t="s">
        <v>287</v>
      </c>
      <c r="C28">
        <v>4</v>
      </c>
      <c r="D28" s="116">
        <v>0.27803402145796741</v>
      </c>
      <c r="E28" s="116"/>
      <c r="K28" s="267" t="s">
        <v>287</v>
      </c>
      <c r="L28" s="25">
        <v>1</v>
      </c>
      <c r="M28" s="286">
        <v>4.0069374809387845</v>
      </c>
    </row>
    <row r="29" spans="2:15" x14ac:dyDescent="0.25">
      <c r="B29" s="174" t="s">
        <v>287</v>
      </c>
      <c r="C29">
        <v>5</v>
      </c>
      <c r="D29" s="292">
        <v>0.40425382607992988</v>
      </c>
      <c r="E29" s="292"/>
      <c r="K29" s="174" t="s">
        <v>287</v>
      </c>
      <c r="L29">
        <v>2</v>
      </c>
      <c r="M29" s="286">
        <v>4.294529258112207</v>
      </c>
    </row>
    <row r="30" spans="2:15" x14ac:dyDescent="0.25">
      <c r="B30" s="174" t="s">
        <v>287</v>
      </c>
      <c r="C30">
        <v>6</v>
      </c>
      <c r="D30" s="116">
        <v>1.10063288018307</v>
      </c>
      <c r="E30" s="293"/>
      <c r="K30" s="174" t="s">
        <v>287</v>
      </c>
      <c r="L30">
        <v>3</v>
      </c>
      <c r="M30" s="286">
        <v>0.7333124812988584</v>
      </c>
    </row>
    <row r="31" spans="2:15" x14ac:dyDescent="0.25">
      <c r="B31" s="174" t="s">
        <v>287</v>
      </c>
      <c r="C31" s="32">
        <v>7</v>
      </c>
      <c r="D31" s="283">
        <v>0.99424042381754596</v>
      </c>
      <c r="E31" s="230">
        <f>AVERAGE(D26:D31)</f>
        <v>0.639565258589462</v>
      </c>
      <c r="F31" s="32">
        <f>STDEV(D25:D31)</f>
        <v>0.32376761456986164</v>
      </c>
      <c r="K31" s="174" t="s">
        <v>287</v>
      </c>
      <c r="L31">
        <v>4</v>
      </c>
      <c r="M31" s="286">
        <v>0.72321675167010835</v>
      </c>
    </row>
    <row r="32" spans="2:15" x14ac:dyDescent="0.25">
      <c r="B32" s="267" t="s">
        <v>288</v>
      </c>
      <c r="C32">
        <v>1</v>
      </c>
      <c r="D32" s="290">
        <v>0.66600000000000004</v>
      </c>
      <c r="E32" s="290"/>
      <c r="K32" s="174" t="s">
        <v>287</v>
      </c>
      <c r="L32">
        <v>5</v>
      </c>
      <c r="M32" s="286">
        <v>1.1506906232325858</v>
      </c>
    </row>
    <row r="33" spans="2:15" x14ac:dyDescent="0.25">
      <c r="B33" s="174" t="s">
        <v>288</v>
      </c>
      <c r="C33">
        <v>2</v>
      </c>
      <c r="D33" s="290">
        <v>0.79600000000000004</v>
      </c>
      <c r="E33" s="290"/>
      <c r="K33" s="174" t="s">
        <v>287</v>
      </c>
      <c r="L33">
        <v>6</v>
      </c>
      <c r="M33" s="286">
        <v>3.9792595420056833</v>
      </c>
    </row>
    <row r="34" spans="2:15" x14ac:dyDescent="0.25">
      <c r="B34" s="174" t="s">
        <v>288</v>
      </c>
      <c r="C34">
        <v>3</v>
      </c>
      <c r="D34" s="290">
        <v>0.40600000000000003</v>
      </c>
      <c r="E34" s="290"/>
      <c r="K34" s="174" t="s">
        <v>287</v>
      </c>
      <c r="L34">
        <v>7</v>
      </c>
      <c r="M34" s="286">
        <v>2.3708819271355472</v>
      </c>
    </row>
    <row r="35" spans="2:15" x14ac:dyDescent="0.25">
      <c r="B35" s="174" t="s">
        <v>288</v>
      </c>
      <c r="C35">
        <v>4</v>
      </c>
      <c r="D35" s="290">
        <v>1.05</v>
      </c>
      <c r="E35" s="290"/>
      <c r="K35" s="174" t="s">
        <v>287</v>
      </c>
      <c r="L35">
        <v>8</v>
      </c>
      <c r="M35" s="286">
        <v>1.7082273526906044</v>
      </c>
      <c r="N35" s="230">
        <f>AVERAGE(M28:M35)</f>
        <v>2.3708819271355472</v>
      </c>
      <c r="O35" s="32">
        <f>STDEV(M28:M35)</f>
        <v>1.5254220729570485</v>
      </c>
    </row>
    <row r="36" spans="2:15" x14ac:dyDescent="0.25">
      <c r="B36" s="174" t="s">
        <v>288</v>
      </c>
      <c r="C36">
        <v>5</v>
      </c>
      <c r="D36" s="290">
        <v>0.55300000000000005</v>
      </c>
      <c r="E36" s="290"/>
      <c r="K36" s="267" t="s">
        <v>288</v>
      </c>
      <c r="L36" s="25">
        <v>1</v>
      </c>
      <c r="M36" s="286">
        <v>3.2546445709421441</v>
      </c>
      <c r="N36" s="25"/>
      <c r="O36" s="25"/>
    </row>
    <row r="37" spans="2:15" x14ac:dyDescent="0.25">
      <c r="B37" s="174" t="s">
        <v>288</v>
      </c>
      <c r="C37">
        <v>6</v>
      </c>
      <c r="D37" s="290">
        <v>0.47399999999999998</v>
      </c>
      <c r="E37" s="290"/>
      <c r="K37" s="174" t="s">
        <v>288</v>
      </c>
      <c r="L37">
        <v>2</v>
      </c>
      <c r="M37" s="286">
        <v>4.4459755053341032</v>
      </c>
    </row>
    <row r="38" spans="2:15" x14ac:dyDescent="0.25">
      <c r="B38" s="174" t="s">
        <v>288</v>
      </c>
      <c r="C38" s="32">
        <v>7</v>
      </c>
      <c r="D38" s="291">
        <v>0.51200000000000001</v>
      </c>
      <c r="E38" s="230">
        <f>AVERAGE(D32:D38)</f>
        <v>0.63671428571428579</v>
      </c>
      <c r="F38" s="32">
        <f>STDEV(D32:D38)</f>
        <v>0.22334630381667686</v>
      </c>
      <c r="K38" s="174" t="s">
        <v>288</v>
      </c>
      <c r="L38">
        <v>3</v>
      </c>
      <c r="M38" s="286">
        <v>3.8171609001287399</v>
      </c>
    </row>
    <row r="39" spans="2:15" x14ac:dyDescent="0.25">
      <c r="B39" s="267" t="s">
        <v>289</v>
      </c>
      <c r="C39">
        <v>1</v>
      </c>
      <c r="D39" s="290">
        <v>0.995</v>
      </c>
      <c r="E39" s="290"/>
      <c r="K39" s="174" t="s">
        <v>288</v>
      </c>
      <c r="L39">
        <v>4</v>
      </c>
      <c r="M39" s="286">
        <v>3.488241681123613</v>
      </c>
    </row>
    <row r="40" spans="2:15" x14ac:dyDescent="0.25">
      <c r="B40" s="174" t="s">
        <v>289</v>
      </c>
      <c r="C40">
        <v>2</v>
      </c>
      <c r="D40" s="290">
        <v>0.72399999999999998</v>
      </c>
      <c r="E40" s="290"/>
      <c r="K40" s="174" t="s">
        <v>288</v>
      </c>
      <c r="L40">
        <v>5</v>
      </c>
      <c r="M40" s="286">
        <v>1.8056271291743791</v>
      </c>
    </row>
    <row r="41" spans="2:15" x14ac:dyDescent="0.25">
      <c r="B41" s="174" t="s">
        <v>290</v>
      </c>
      <c r="C41">
        <v>3</v>
      </c>
      <c r="D41" s="290">
        <v>0.193</v>
      </c>
      <c r="E41" s="290"/>
      <c r="K41" s="174" t="s">
        <v>288</v>
      </c>
      <c r="L41">
        <v>6</v>
      </c>
      <c r="M41" s="286">
        <v>2.83333266456235</v>
      </c>
    </row>
    <row r="42" spans="2:15" x14ac:dyDescent="0.25">
      <c r="B42" s="174" t="s">
        <v>290</v>
      </c>
      <c r="C42">
        <v>4</v>
      </c>
      <c r="D42" s="290">
        <v>0.27700000000000002</v>
      </c>
      <c r="E42" s="290"/>
      <c r="K42" s="174" t="s">
        <v>288</v>
      </c>
      <c r="L42">
        <v>7</v>
      </c>
      <c r="M42" s="286">
        <v>1.3684094763151065</v>
      </c>
    </row>
    <row r="43" spans="2:15" x14ac:dyDescent="0.25">
      <c r="B43" s="174" t="s">
        <v>290</v>
      </c>
      <c r="C43">
        <v>5</v>
      </c>
      <c r="D43" s="290">
        <v>0.255</v>
      </c>
      <c r="E43" s="290"/>
      <c r="K43" s="174" t="s">
        <v>288</v>
      </c>
      <c r="L43">
        <v>8</v>
      </c>
      <c r="M43" s="284">
        <v>3.0019999999999998</v>
      </c>
      <c r="N43" s="230">
        <f>AVERAGE(M36:M43)</f>
        <v>3.0019239909475544</v>
      </c>
      <c r="O43" s="32">
        <f>STDEV(M36:M43)</f>
        <v>1.0126476946060965</v>
      </c>
    </row>
    <row r="44" spans="2:15" x14ac:dyDescent="0.25">
      <c r="B44" s="174" t="s">
        <v>290</v>
      </c>
      <c r="C44">
        <v>6</v>
      </c>
      <c r="D44" s="290">
        <v>0.30499999999999999</v>
      </c>
      <c r="E44" s="290"/>
      <c r="K44" s="267" t="s">
        <v>289</v>
      </c>
      <c r="L44" s="25">
        <v>1</v>
      </c>
      <c r="M44" s="286">
        <v>2.1772393262492558</v>
      </c>
      <c r="N44" s="25"/>
      <c r="O44" s="25"/>
    </row>
    <row r="45" spans="2:15" x14ac:dyDescent="0.25">
      <c r="B45" s="174" t="s">
        <v>290</v>
      </c>
      <c r="C45" s="32">
        <v>7</v>
      </c>
      <c r="D45" s="291">
        <v>0.54500000000000004</v>
      </c>
      <c r="E45" s="230">
        <f>AVERAGE(D39:D45)</f>
        <v>0.47057142857142858</v>
      </c>
      <c r="F45" s="32">
        <f>STDEV(D39:D45)</f>
        <v>0.2981028106447266</v>
      </c>
      <c r="K45" s="174" t="s">
        <v>289</v>
      </c>
      <c r="L45">
        <v>2</v>
      </c>
      <c r="M45" s="286">
        <v>2.207632454622094</v>
      </c>
    </row>
    <row r="46" spans="2:15" x14ac:dyDescent="0.25">
      <c r="B46" s="267" t="s">
        <v>291</v>
      </c>
      <c r="C46">
        <v>1</v>
      </c>
      <c r="D46" s="290">
        <v>0.45500000000000002</v>
      </c>
      <c r="E46" s="290"/>
      <c r="K46" s="174" t="s">
        <v>290</v>
      </c>
      <c r="L46">
        <v>3</v>
      </c>
      <c r="M46" s="286">
        <v>2.4751226208771016</v>
      </c>
    </row>
    <row r="47" spans="2:15" x14ac:dyDescent="0.25">
      <c r="B47" s="174" t="s">
        <v>291</v>
      </c>
      <c r="C47">
        <v>2</v>
      </c>
      <c r="D47" s="290">
        <v>0.4767515465980609</v>
      </c>
      <c r="E47" s="290"/>
      <c r="K47" s="174" t="s">
        <v>290</v>
      </c>
      <c r="L47">
        <v>4</v>
      </c>
      <c r="M47" s="286">
        <v>1.8693024323706349</v>
      </c>
    </row>
    <row r="48" spans="2:15" x14ac:dyDescent="0.25">
      <c r="B48" s="174" t="s">
        <v>292</v>
      </c>
      <c r="C48">
        <v>3</v>
      </c>
      <c r="D48" s="290">
        <v>0.64100000000000001</v>
      </c>
      <c r="E48" s="290"/>
      <c r="K48" s="174" t="s">
        <v>290</v>
      </c>
      <c r="L48">
        <v>5</v>
      </c>
      <c r="M48" s="286">
        <v>1.5502490442034464</v>
      </c>
    </row>
    <row r="49" spans="2:15" x14ac:dyDescent="0.25">
      <c r="B49" s="174" t="s">
        <v>292</v>
      </c>
      <c r="C49">
        <v>4</v>
      </c>
      <c r="D49" s="290">
        <v>0.80600000000000005</v>
      </c>
      <c r="E49" s="290"/>
      <c r="K49" s="174" t="s">
        <v>290</v>
      </c>
      <c r="L49">
        <v>6</v>
      </c>
      <c r="M49" s="286">
        <v>1.2945942489196729</v>
      </c>
    </row>
    <row r="50" spans="2:15" x14ac:dyDescent="0.25">
      <c r="B50" s="174" t="s">
        <v>292</v>
      </c>
      <c r="C50">
        <v>5</v>
      </c>
      <c r="D50" s="290">
        <v>0.77900000000000003</v>
      </c>
      <c r="E50" s="290"/>
      <c r="K50" s="174" t="s">
        <v>290</v>
      </c>
      <c r="L50">
        <v>7</v>
      </c>
      <c r="M50" s="286">
        <v>1.2767711873335985</v>
      </c>
    </row>
    <row r="51" spans="2:15" x14ac:dyDescent="0.25">
      <c r="B51" s="174" t="s">
        <v>292</v>
      </c>
      <c r="C51">
        <v>6</v>
      </c>
      <c r="D51" s="290">
        <v>0.38200000000000001</v>
      </c>
      <c r="E51" s="290"/>
      <c r="K51" s="174" t="s">
        <v>290</v>
      </c>
      <c r="L51">
        <v>8</v>
      </c>
      <c r="M51" s="286">
        <v>3.8704464805693761</v>
      </c>
      <c r="N51" s="230">
        <f>AVERAGE(M44:M51)</f>
        <v>2.0901697243931476</v>
      </c>
      <c r="O51" s="32">
        <f>STDEV(M44:M51)</f>
        <v>0.84293762593345323</v>
      </c>
    </row>
    <row r="52" spans="2:15" x14ac:dyDescent="0.25">
      <c r="B52" s="270" t="s">
        <v>292</v>
      </c>
      <c r="C52" s="32">
        <v>7</v>
      </c>
      <c r="D52" s="291">
        <v>0.76500000000000001</v>
      </c>
      <c r="E52" s="230">
        <f>AVERAGE(D46:D52)</f>
        <v>0.61496450665686575</v>
      </c>
      <c r="F52" s="32">
        <f>STDEV(D45:D52)</f>
        <v>0.16468054756205094</v>
      </c>
      <c r="K52" s="267" t="s">
        <v>291</v>
      </c>
      <c r="L52" s="25">
        <v>1</v>
      </c>
      <c r="M52" s="286">
        <v>2.4569610722137383</v>
      </c>
      <c r="O52" s="269"/>
    </row>
    <row r="53" spans="2:15" ht="17.399999999999999" x14ac:dyDescent="0.25">
      <c r="D53" s="294"/>
      <c r="E53" s="294"/>
      <c r="K53" s="174" t="s">
        <v>291</v>
      </c>
      <c r="L53">
        <v>2</v>
      </c>
      <c r="M53" s="286">
        <v>4.2354052047538628</v>
      </c>
    </row>
    <row r="54" spans="2:15" x14ac:dyDescent="0.25">
      <c r="D54" s="113"/>
      <c r="E54" s="113"/>
      <c r="K54" s="174" t="s">
        <v>292</v>
      </c>
      <c r="L54">
        <v>3</v>
      </c>
      <c r="M54" s="286">
        <v>3.9244758999932725</v>
      </c>
    </row>
    <row r="55" spans="2:15" x14ac:dyDescent="0.25">
      <c r="D55" s="113"/>
      <c r="E55" s="113"/>
      <c r="K55" s="174" t="s">
        <v>292</v>
      </c>
      <c r="L55">
        <v>4</v>
      </c>
      <c r="M55" s="286">
        <v>1.2205234381701564</v>
      </c>
    </row>
    <row r="56" spans="2:15" x14ac:dyDescent="0.25">
      <c r="D56" s="113"/>
      <c r="E56" s="113"/>
      <c r="K56" s="174" t="s">
        <v>292</v>
      </c>
      <c r="L56">
        <v>5</v>
      </c>
      <c r="M56" s="286">
        <v>2.8639999999999999</v>
      </c>
    </row>
    <row r="57" spans="2:15" x14ac:dyDescent="0.25">
      <c r="D57" s="113"/>
      <c r="E57" s="113"/>
      <c r="K57" s="174" t="s">
        <v>292</v>
      </c>
      <c r="L57">
        <v>6</v>
      </c>
      <c r="M57" s="286">
        <v>3.4402180271010039</v>
      </c>
    </row>
    <row r="58" spans="2:15" x14ac:dyDescent="0.25">
      <c r="B58" s="282"/>
      <c r="D58" s="113"/>
      <c r="E58" s="113"/>
      <c r="K58" s="174" t="s">
        <v>292</v>
      </c>
      <c r="L58">
        <v>7</v>
      </c>
      <c r="M58" s="286">
        <v>2.794325336500703</v>
      </c>
    </row>
    <row r="59" spans="2:15" x14ac:dyDescent="0.25">
      <c r="D59" s="113"/>
      <c r="E59" s="113"/>
      <c r="K59" s="174" t="s">
        <v>292</v>
      </c>
      <c r="L59">
        <v>8</v>
      </c>
      <c r="M59" s="286">
        <v>1.9758863942810283</v>
      </c>
      <c r="N59" s="230">
        <f>AVERAGE(M52:M59)</f>
        <v>2.86397442162672</v>
      </c>
      <c r="O59" s="32">
        <f>STDEV(M52:M59)</f>
        <v>0.99983461582611066</v>
      </c>
    </row>
    <row r="60" spans="2:15" x14ac:dyDescent="0.25">
      <c r="D60" s="113"/>
      <c r="E60" s="113"/>
    </row>
    <row r="61" spans="2:15" x14ac:dyDescent="0.25">
      <c r="D61" s="113"/>
      <c r="E61" s="113"/>
    </row>
    <row r="62" spans="2:15" x14ac:dyDescent="0.25">
      <c r="D62" s="113"/>
      <c r="E62" s="113"/>
    </row>
    <row r="63" spans="2:15" x14ac:dyDescent="0.25">
      <c r="D63" s="113"/>
      <c r="E63" s="113"/>
    </row>
    <row r="64" spans="2:15" x14ac:dyDescent="0.25">
      <c r="D64" s="113"/>
      <c r="E64" s="113"/>
    </row>
    <row r="65" spans="4:13" x14ac:dyDescent="0.25">
      <c r="D65" s="113"/>
      <c r="E65" s="113"/>
      <c r="K65" s="282"/>
    </row>
    <row r="66" spans="4:13" x14ac:dyDescent="0.25">
      <c r="D66" s="113"/>
      <c r="E66" s="113"/>
      <c r="M66"/>
    </row>
    <row r="67" spans="4:13" x14ac:dyDescent="0.25">
      <c r="D67" s="113"/>
      <c r="E67" s="113"/>
    </row>
    <row r="68" spans="4:13" x14ac:dyDescent="0.25">
      <c r="D68" s="113"/>
      <c r="E68" s="113"/>
    </row>
    <row r="69" spans="4:13" x14ac:dyDescent="0.25">
      <c r="D69" s="113"/>
      <c r="E69" s="113"/>
    </row>
    <row r="70" spans="4:13" x14ac:dyDescent="0.25">
      <c r="D70" s="113"/>
      <c r="E70" s="113"/>
    </row>
    <row r="71" spans="4:13" x14ac:dyDescent="0.25">
      <c r="D71" s="113"/>
      <c r="E71" s="113"/>
    </row>
    <row r="72" spans="4:13" x14ac:dyDescent="0.25">
      <c r="D72" s="113"/>
      <c r="E72" s="113"/>
    </row>
    <row r="73" spans="4:13" x14ac:dyDescent="0.25">
      <c r="D73" s="113"/>
      <c r="E73" s="113"/>
    </row>
    <row r="74" spans="4:13" x14ac:dyDescent="0.25">
      <c r="D74" s="113"/>
      <c r="E74" s="113"/>
    </row>
    <row r="75" spans="4:13" x14ac:dyDescent="0.25">
      <c r="D75" s="113"/>
      <c r="E75" s="113"/>
    </row>
    <row r="76" spans="4:13" x14ac:dyDescent="0.25">
      <c r="D76" s="113"/>
      <c r="E76" s="113"/>
    </row>
    <row r="77" spans="4:13" x14ac:dyDescent="0.25">
      <c r="D77" s="113"/>
      <c r="E77" s="113"/>
    </row>
    <row r="78" spans="4:13" x14ac:dyDescent="0.25">
      <c r="D78" s="113"/>
      <c r="E78" s="113"/>
    </row>
    <row r="79" spans="4:13" x14ac:dyDescent="0.25">
      <c r="D79" s="113"/>
      <c r="E79" s="113"/>
    </row>
    <row r="80" spans="4:13" x14ac:dyDescent="0.25">
      <c r="D80" s="113"/>
      <c r="E80" s="113"/>
    </row>
    <row r="81" spans="4:5" x14ac:dyDescent="0.25">
      <c r="D81" s="113"/>
      <c r="E81" s="113"/>
    </row>
    <row r="82" spans="4:5" x14ac:dyDescent="0.25">
      <c r="D82" s="113"/>
      <c r="E82" s="113"/>
    </row>
    <row r="83" spans="4:5" x14ac:dyDescent="0.25">
      <c r="D83" s="113"/>
      <c r="E83" s="113"/>
    </row>
    <row r="84" spans="4:5" x14ac:dyDescent="0.25">
      <c r="D84" s="113"/>
      <c r="E84" s="113"/>
    </row>
    <row r="85" spans="4:5" x14ac:dyDescent="0.25">
      <c r="D85" s="113"/>
      <c r="E85" s="113"/>
    </row>
    <row r="86" spans="4:5" x14ac:dyDescent="0.25">
      <c r="D86" s="113"/>
      <c r="E86" s="113"/>
    </row>
    <row r="87" spans="4:5" x14ac:dyDescent="0.25">
      <c r="D87" s="113"/>
      <c r="E87" s="113"/>
    </row>
    <row r="88" spans="4:5" x14ac:dyDescent="0.25">
      <c r="D88" s="113"/>
      <c r="E88" s="113"/>
    </row>
    <row r="89" spans="4:5" x14ac:dyDescent="0.25">
      <c r="D89" s="113"/>
      <c r="E89" s="113"/>
    </row>
    <row r="90" spans="4:5" x14ac:dyDescent="0.25">
      <c r="D90" s="113"/>
      <c r="E90" s="113"/>
    </row>
    <row r="91" spans="4:5" x14ac:dyDescent="0.25">
      <c r="D91" s="113"/>
      <c r="E91" s="113"/>
    </row>
    <row r="92" spans="4:5" x14ac:dyDescent="0.25">
      <c r="D92" s="113"/>
      <c r="E92" s="113"/>
    </row>
    <row r="93" spans="4:5" x14ac:dyDescent="0.25">
      <c r="D93" s="113"/>
      <c r="E93" s="113"/>
    </row>
    <row r="94" spans="4:5" x14ac:dyDescent="0.25">
      <c r="D94" s="113"/>
      <c r="E94" s="113"/>
    </row>
    <row r="95" spans="4:5" x14ac:dyDescent="0.25">
      <c r="D95" s="113"/>
      <c r="E95" s="113"/>
    </row>
    <row r="96" spans="4:5" x14ac:dyDescent="0.25">
      <c r="D96" s="113"/>
      <c r="E96" s="113"/>
    </row>
    <row r="97" spans="4:5" x14ac:dyDescent="0.25">
      <c r="D97" s="113"/>
      <c r="E97" s="113"/>
    </row>
    <row r="98" spans="4:5" x14ac:dyDescent="0.25">
      <c r="D98" s="113"/>
      <c r="E98" s="113"/>
    </row>
    <row r="99" spans="4:5" x14ac:dyDescent="0.25">
      <c r="D99" s="113"/>
      <c r="E99" s="113"/>
    </row>
    <row r="100" spans="4:5" x14ac:dyDescent="0.25">
      <c r="D100" s="113"/>
      <c r="E100" s="113"/>
    </row>
    <row r="101" spans="4:5" x14ac:dyDescent="0.25">
      <c r="D101" s="113"/>
      <c r="E101" s="113"/>
    </row>
    <row r="102" spans="4:5" x14ac:dyDescent="0.25">
      <c r="D102" s="113"/>
      <c r="E102" s="113"/>
    </row>
    <row r="103" spans="4:5" x14ac:dyDescent="0.25">
      <c r="D103" s="113"/>
      <c r="E103" s="113"/>
    </row>
    <row r="104" spans="4:5" x14ac:dyDescent="0.25">
      <c r="D104" s="113"/>
      <c r="E104" s="113"/>
    </row>
    <row r="105" spans="4:5" x14ac:dyDescent="0.25">
      <c r="D105" s="113"/>
      <c r="E105" s="113"/>
    </row>
    <row r="106" spans="4:5" x14ac:dyDescent="0.25">
      <c r="D106" s="113"/>
      <c r="E106" s="113"/>
    </row>
    <row r="107" spans="4:5" x14ac:dyDescent="0.25">
      <c r="D107" s="113"/>
      <c r="E107" s="113"/>
    </row>
    <row r="108" spans="4:5" x14ac:dyDescent="0.25">
      <c r="D108" s="113"/>
      <c r="E108" s="113"/>
    </row>
    <row r="109" spans="4:5" x14ac:dyDescent="0.25">
      <c r="D109" s="113"/>
      <c r="E109" s="113"/>
    </row>
    <row r="110" spans="4:5" x14ac:dyDescent="0.25">
      <c r="D110" s="113"/>
      <c r="E110" s="113"/>
    </row>
    <row r="111" spans="4:5" x14ac:dyDescent="0.25">
      <c r="D111" s="113"/>
      <c r="E111" s="113"/>
    </row>
    <row r="112" spans="4:5" x14ac:dyDescent="0.25">
      <c r="D112" s="113"/>
      <c r="E112" s="113"/>
    </row>
    <row r="113" spans="4:5" x14ac:dyDescent="0.25">
      <c r="D113" s="113"/>
      <c r="E113" s="113"/>
    </row>
    <row r="114" spans="4:5" x14ac:dyDescent="0.25">
      <c r="D114" s="113"/>
      <c r="E114" s="113"/>
    </row>
    <row r="115" spans="4:5" x14ac:dyDescent="0.25">
      <c r="D115" s="113"/>
      <c r="E115" s="113"/>
    </row>
    <row r="116" spans="4:5" x14ac:dyDescent="0.25">
      <c r="D116" s="113"/>
      <c r="E116" s="113"/>
    </row>
    <row r="117" spans="4:5" x14ac:dyDescent="0.25">
      <c r="D117" s="113"/>
      <c r="E117" s="113"/>
    </row>
    <row r="118" spans="4:5" x14ac:dyDescent="0.25">
      <c r="D118" s="113"/>
      <c r="E118" s="113"/>
    </row>
    <row r="119" spans="4:5" x14ac:dyDescent="0.25">
      <c r="D119" s="113"/>
      <c r="E119" s="113"/>
    </row>
    <row r="120" spans="4:5" x14ac:dyDescent="0.25">
      <c r="D120" s="113"/>
      <c r="E120" s="113"/>
    </row>
    <row r="121" spans="4:5" x14ac:dyDescent="0.25">
      <c r="D121" s="113"/>
      <c r="E121" s="113"/>
    </row>
    <row r="122" spans="4:5" x14ac:dyDescent="0.25">
      <c r="D122" s="113"/>
      <c r="E122" s="113"/>
    </row>
    <row r="123" spans="4:5" x14ac:dyDescent="0.25">
      <c r="D123" s="113"/>
      <c r="E123" s="113"/>
    </row>
    <row r="124" spans="4:5" x14ac:dyDescent="0.25">
      <c r="D124" s="113"/>
      <c r="E124" s="113"/>
    </row>
    <row r="125" spans="4:5" x14ac:dyDescent="0.25">
      <c r="D125" s="113"/>
      <c r="E125" s="113"/>
    </row>
    <row r="126" spans="4:5" x14ac:dyDescent="0.25">
      <c r="D126" s="113"/>
      <c r="E126" s="113"/>
    </row>
    <row r="127" spans="4:5" x14ac:dyDescent="0.25">
      <c r="D127" s="113"/>
      <c r="E127" s="113"/>
    </row>
    <row r="128" spans="4:5" x14ac:dyDescent="0.25">
      <c r="D128" s="113"/>
      <c r="E128" s="113"/>
    </row>
    <row r="129" spans="4:5" x14ac:dyDescent="0.25">
      <c r="D129" s="113"/>
      <c r="E129" s="113"/>
    </row>
    <row r="130" spans="4:5" x14ac:dyDescent="0.25">
      <c r="D130" s="113"/>
      <c r="E130" s="113"/>
    </row>
    <row r="131" spans="4:5" x14ac:dyDescent="0.25">
      <c r="D131" s="113"/>
      <c r="E131" s="113"/>
    </row>
    <row r="132" spans="4:5" x14ac:dyDescent="0.25">
      <c r="D132" s="113"/>
      <c r="E132" s="113"/>
    </row>
    <row r="133" spans="4:5" x14ac:dyDescent="0.25">
      <c r="D133" s="113"/>
      <c r="E133" s="113"/>
    </row>
    <row r="134" spans="4:5" x14ac:dyDescent="0.25">
      <c r="D134" s="113"/>
      <c r="E134" s="113"/>
    </row>
    <row r="135" spans="4:5" x14ac:dyDescent="0.25">
      <c r="D135" s="113"/>
      <c r="E135" s="113"/>
    </row>
    <row r="136" spans="4:5" x14ac:dyDescent="0.25">
      <c r="D136" s="113"/>
      <c r="E136" s="113"/>
    </row>
    <row r="137" spans="4:5" x14ac:dyDescent="0.25">
      <c r="D137" s="113"/>
      <c r="E137" s="113"/>
    </row>
    <row r="138" spans="4:5" x14ac:dyDescent="0.25">
      <c r="D138" s="113"/>
      <c r="E138" s="113"/>
    </row>
    <row r="139" spans="4:5" x14ac:dyDescent="0.25">
      <c r="D139" s="113"/>
      <c r="E139" s="113"/>
    </row>
    <row r="140" spans="4:5" x14ac:dyDescent="0.25">
      <c r="D140" s="113"/>
      <c r="E140" s="113"/>
    </row>
    <row r="141" spans="4:5" x14ac:dyDescent="0.25">
      <c r="D141" s="113"/>
      <c r="E141" s="113"/>
    </row>
    <row r="142" spans="4:5" x14ac:dyDescent="0.25">
      <c r="D142" s="113"/>
      <c r="E142" s="113"/>
    </row>
    <row r="143" spans="4:5" x14ac:dyDescent="0.25">
      <c r="D143" s="113"/>
      <c r="E143" s="113"/>
    </row>
    <row r="144" spans="4:5" x14ac:dyDescent="0.25">
      <c r="D144" s="113"/>
      <c r="E144" s="113"/>
    </row>
    <row r="145" spans="4:5" x14ac:dyDescent="0.25">
      <c r="D145" s="113"/>
      <c r="E145" s="113"/>
    </row>
    <row r="146" spans="4:5" x14ac:dyDescent="0.25">
      <c r="D146" s="113"/>
      <c r="E146" s="113"/>
    </row>
    <row r="147" spans="4:5" x14ac:dyDescent="0.25">
      <c r="D147" s="113"/>
      <c r="E147" s="113"/>
    </row>
    <row r="148" spans="4:5" x14ac:dyDescent="0.25">
      <c r="D148" s="113"/>
      <c r="E148" s="113"/>
    </row>
    <row r="149" spans="4:5" x14ac:dyDescent="0.25">
      <c r="D149" s="113"/>
      <c r="E149" s="113"/>
    </row>
    <row r="150" spans="4:5" x14ac:dyDescent="0.25">
      <c r="D150" s="113"/>
      <c r="E150" s="113"/>
    </row>
    <row r="151" spans="4:5" x14ac:dyDescent="0.25">
      <c r="D151" s="113"/>
      <c r="E151" s="113"/>
    </row>
    <row r="152" spans="4:5" x14ac:dyDescent="0.25">
      <c r="D152" s="113"/>
      <c r="E152" s="113"/>
    </row>
    <row r="153" spans="4:5" x14ac:dyDescent="0.25">
      <c r="D153" s="113"/>
      <c r="E153" s="113"/>
    </row>
    <row r="154" spans="4:5" x14ac:dyDescent="0.25">
      <c r="D154" s="113"/>
      <c r="E154" s="113"/>
    </row>
    <row r="155" spans="4:5" x14ac:dyDescent="0.25">
      <c r="D155" s="113"/>
      <c r="E155" s="113"/>
    </row>
    <row r="156" spans="4:5" x14ac:dyDescent="0.25">
      <c r="D156" s="113"/>
      <c r="E156" s="113"/>
    </row>
    <row r="157" spans="4:5" x14ac:dyDescent="0.25">
      <c r="D157" s="113"/>
      <c r="E157" s="113"/>
    </row>
    <row r="158" spans="4:5" x14ac:dyDescent="0.25">
      <c r="D158" s="113"/>
      <c r="E158" s="113"/>
    </row>
    <row r="159" spans="4:5" x14ac:dyDescent="0.25">
      <c r="D159" s="113"/>
      <c r="E159" s="113"/>
    </row>
    <row r="160" spans="4:5" x14ac:dyDescent="0.25">
      <c r="D160" s="113"/>
      <c r="E160" s="113"/>
    </row>
    <row r="161" spans="4:5" x14ac:dyDescent="0.25">
      <c r="D161" s="113"/>
      <c r="E161" s="113"/>
    </row>
    <row r="162" spans="4:5" x14ac:dyDescent="0.25">
      <c r="D162" s="113"/>
      <c r="E162" s="113"/>
    </row>
    <row r="163" spans="4:5" x14ac:dyDescent="0.25">
      <c r="D163" s="113"/>
      <c r="E163" s="113"/>
    </row>
    <row r="164" spans="4:5" x14ac:dyDescent="0.25">
      <c r="D164" s="113"/>
      <c r="E164" s="113"/>
    </row>
    <row r="165" spans="4:5" x14ac:dyDescent="0.25">
      <c r="D165" s="113"/>
      <c r="E165" s="113"/>
    </row>
    <row r="166" spans="4:5" x14ac:dyDescent="0.25">
      <c r="D166" s="113"/>
      <c r="E166" s="113"/>
    </row>
    <row r="167" spans="4:5" x14ac:dyDescent="0.25">
      <c r="D167" s="113"/>
      <c r="E167" s="113"/>
    </row>
    <row r="168" spans="4:5" x14ac:dyDescent="0.25">
      <c r="D168" s="113"/>
      <c r="E168" s="113"/>
    </row>
    <row r="169" spans="4:5" x14ac:dyDescent="0.25">
      <c r="D169" s="113"/>
      <c r="E169" s="113"/>
    </row>
    <row r="170" spans="4:5" x14ac:dyDescent="0.25">
      <c r="D170" s="113"/>
      <c r="E170" s="113"/>
    </row>
    <row r="171" spans="4:5" x14ac:dyDescent="0.25">
      <c r="D171" s="113"/>
      <c r="E171" s="113"/>
    </row>
    <row r="172" spans="4:5" x14ac:dyDescent="0.25">
      <c r="D172" s="113"/>
      <c r="E172" s="113"/>
    </row>
    <row r="173" spans="4:5" x14ac:dyDescent="0.25">
      <c r="D173" s="113"/>
      <c r="E173" s="113"/>
    </row>
    <row r="174" spans="4:5" x14ac:dyDescent="0.25">
      <c r="D174" s="113"/>
      <c r="E174" s="113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15"/>
  <sheetViews>
    <sheetView zoomScale="80" zoomScaleNormal="80" workbookViewId="0">
      <selection activeCell="AC12" sqref="AC12"/>
    </sheetView>
  </sheetViews>
  <sheetFormatPr defaultRowHeight="14.4" x14ac:dyDescent="0.25"/>
  <cols>
    <col min="1" max="1" width="12.109375" customWidth="1"/>
    <col min="2" max="2" width="9" style="1"/>
    <col min="3" max="3" width="11" style="1" customWidth="1"/>
    <col min="4" max="4" width="10.6640625" style="1" customWidth="1"/>
    <col min="5" max="15" width="9" style="1"/>
    <col min="21" max="21" width="10" customWidth="1"/>
    <col min="22" max="22" width="9" style="1"/>
    <col min="23" max="23" width="11.77734375" style="3" bestFit="1" customWidth="1"/>
  </cols>
  <sheetData>
    <row r="1" spans="1:27" ht="15.75" customHeight="1" x14ac:dyDescent="0.25">
      <c r="A1" s="15" t="s">
        <v>33</v>
      </c>
      <c r="B1" s="12"/>
      <c r="C1" s="12"/>
      <c r="D1" s="12"/>
      <c r="E1" s="12"/>
      <c r="F1" s="12"/>
      <c r="G1" s="12"/>
      <c r="U1" s="15" t="s">
        <v>32</v>
      </c>
      <c r="V1" s="12"/>
    </row>
    <row r="2" spans="1:27" ht="24" customHeight="1" x14ac:dyDescent="0.25">
      <c r="A2" s="12"/>
      <c r="C2" s="46" t="s">
        <v>72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U2" s="12"/>
    </row>
    <row r="3" spans="1:27" ht="20.399999999999999" x14ac:dyDescent="0.25">
      <c r="A3" s="4" t="s">
        <v>70</v>
      </c>
      <c r="B3" s="4" t="s">
        <v>71</v>
      </c>
      <c r="C3" s="13" t="s">
        <v>52</v>
      </c>
      <c r="D3" s="13" t="s">
        <v>53</v>
      </c>
      <c r="E3" s="13" t="s">
        <v>54</v>
      </c>
      <c r="F3" s="13" t="s">
        <v>55</v>
      </c>
      <c r="G3" s="13" t="s">
        <v>56</v>
      </c>
      <c r="H3" s="13" t="s">
        <v>57</v>
      </c>
      <c r="I3" s="13" t="s">
        <v>58</v>
      </c>
      <c r="J3" s="13" t="s">
        <v>59</v>
      </c>
      <c r="K3" s="13" t="s">
        <v>60</v>
      </c>
      <c r="L3" s="13" t="s">
        <v>61</v>
      </c>
      <c r="M3" s="13" t="s">
        <v>62</v>
      </c>
      <c r="N3" s="13" t="s">
        <v>63</v>
      </c>
      <c r="O3" s="13" t="s">
        <v>64</v>
      </c>
      <c r="P3" s="13" t="s">
        <v>65</v>
      </c>
      <c r="Q3" s="13" t="s">
        <v>66</v>
      </c>
      <c r="R3" s="13" t="s">
        <v>67</v>
      </c>
      <c r="S3" s="13" t="s">
        <v>68</v>
      </c>
      <c r="T3" s="13"/>
      <c r="U3" s="4" t="s">
        <v>70</v>
      </c>
      <c r="V3" s="4" t="s">
        <v>71</v>
      </c>
      <c r="W3" s="14" t="s">
        <v>41</v>
      </c>
    </row>
    <row r="4" spans="1:27" ht="13.5" customHeight="1" x14ac:dyDescent="0.25">
      <c r="A4" s="45" t="s">
        <v>42</v>
      </c>
      <c r="B4">
        <v>1</v>
      </c>
      <c r="C4">
        <v>18.5</v>
      </c>
      <c r="D4">
        <v>20.3</v>
      </c>
      <c r="E4">
        <v>21.2</v>
      </c>
      <c r="F4">
        <v>21.2</v>
      </c>
      <c r="G4">
        <v>21.6</v>
      </c>
      <c r="H4">
        <v>22.3</v>
      </c>
      <c r="I4">
        <v>23</v>
      </c>
      <c r="J4">
        <v>23.4</v>
      </c>
      <c r="K4">
        <v>23</v>
      </c>
      <c r="L4" s="6">
        <v>23.4</v>
      </c>
      <c r="M4" s="6">
        <v>23.2</v>
      </c>
      <c r="N4" s="6">
        <v>24.1</v>
      </c>
      <c r="O4">
        <v>24.1</v>
      </c>
      <c r="P4">
        <v>25.6</v>
      </c>
      <c r="Q4" s="6">
        <v>25.6</v>
      </c>
      <c r="R4" s="6">
        <v>26.65</v>
      </c>
      <c r="S4" s="6">
        <v>25.8</v>
      </c>
      <c r="T4" s="6"/>
      <c r="U4" s="45" t="s">
        <v>42</v>
      </c>
      <c r="V4">
        <v>1</v>
      </c>
      <c r="W4" s="3">
        <f>S4-C4</f>
        <v>7.3000000000000007</v>
      </c>
      <c r="Y4" s="1"/>
      <c r="Z4" s="1"/>
      <c r="AA4" s="1"/>
    </row>
    <row r="5" spans="1:27" ht="13.5" customHeight="1" x14ac:dyDescent="0.25">
      <c r="A5" s="45"/>
      <c r="B5">
        <v>2</v>
      </c>
      <c r="C5">
        <v>20.100000000000001</v>
      </c>
      <c r="D5">
        <v>21.8</v>
      </c>
      <c r="E5">
        <v>23.7</v>
      </c>
      <c r="F5">
        <v>23.7</v>
      </c>
      <c r="G5" s="5">
        <v>22.6</v>
      </c>
      <c r="H5">
        <v>24.7</v>
      </c>
      <c r="I5">
        <v>25.5</v>
      </c>
      <c r="J5">
        <v>24.8</v>
      </c>
      <c r="K5">
        <v>25</v>
      </c>
      <c r="L5" s="6">
        <v>25.3</v>
      </c>
      <c r="M5" s="7">
        <v>25</v>
      </c>
      <c r="N5" s="6">
        <v>25.6</v>
      </c>
      <c r="O5" s="6">
        <v>26.1</v>
      </c>
      <c r="P5" s="6">
        <v>25.9</v>
      </c>
      <c r="Q5" s="6">
        <v>27.4</v>
      </c>
      <c r="R5" s="6">
        <v>26.82</v>
      </c>
      <c r="S5" s="6">
        <v>27.4</v>
      </c>
      <c r="T5" s="6"/>
      <c r="U5" s="45"/>
      <c r="V5">
        <v>2</v>
      </c>
      <c r="W5" s="3">
        <f t="shared" ref="W5:W26" si="0">S5-C5</f>
        <v>7.2999999999999972</v>
      </c>
    </row>
    <row r="6" spans="1:27" ht="13.5" customHeight="1" x14ac:dyDescent="0.25">
      <c r="A6" s="45"/>
      <c r="B6">
        <v>3</v>
      </c>
      <c r="C6">
        <v>20.5</v>
      </c>
      <c r="D6">
        <v>21.9</v>
      </c>
      <c r="E6">
        <v>23.7</v>
      </c>
      <c r="F6">
        <v>24.4</v>
      </c>
      <c r="G6" s="5">
        <v>24.6</v>
      </c>
      <c r="H6">
        <v>25.6</v>
      </c>
      <c r="I6">
        <v>26.1</v>
      </c>
      <c r="J6">
        <v>25.5</v>
      </c>
      <c r="K6">
        <v>26.1</v>
      </c>
      <c r="L6" s="6">
        <v>26.7</v>
      </c>
      <c r="M6" s="7">
        <v>26.3</v>
      </c>
      <c r="N6" s="6">
        <v>27.2</v>
      </c>
      <c r="O6" s="6">
        <v>27</v>
      </c>
      <c r="P6" s="6">
        <v>27</v>
      </c>
      <c r="Q6" s="6">
        <v>27.2</v>
      </c>
      <c r="R6" s="7" t="s">
        <v>84</v>
      </c>
      <c r="S6" s="6">
        <v>26.5</v>
      </c>
      <c r="T6" s="6"/>
      <c r="U6" s="45"/>
      <c r="V6">
        <v>3</v>
      </c>
      <c r="W6" s="3">
        <f t="shared" si="0"/>
        <v>6</v>
      </c>
    </row>
    <row r="7" spans="1:27" ht="13.5" customHeight="1" x14ac:dyDescent="0.25">
      <c r="A7" s="45"/>
      <c r="B7">
        <v>4</v>
      </c>
      <c r="C7">
        <v>20.8</v>
      </c>
      <c r="D7">
        <v>23.2</v>
      </c>
      <c r="E7">
        <v>25.8</v>
      </c>
      <c r="F7">
        <v>27.7</v>
      </c>
      <c r="G7" s="5">
        <v>27.1</v>
      </c>
      <c r="H7">
        <v>28.9</v>
      </c>
      <c r="I7">
        <v>30</v>
      </c>
      <c r="J7">
        <v>29.7</v>
      </c>
      <c r="K7">
        <v>30.6</v>
      </c>
      <c r="L7" s="6">
        <v>31.5</v>
      </c>
      <c r="M7" s="7">
        <v>31.1</v>
      </c>
      <c r="N7" s="6">
        <v>33.9</v>
      </c>
      <c r="O7" s="6">
        <v>33.6</v>
      </c>
      <c r="P7" s="6">
        <v>33.9</v>
      </c>
      <c r="Q7" s="6">
        <v>35.200000000000003</v>
      </c>
      <c r="R7" s="6">
        <v>35.06</v>
      </c>
      <c r="S7" s="6">
        <v>33.200000000000003</v>
      </c>
      <c r="T7" s="6"/>
      <c r="U7" s="45"/>
      <c r="V7">
        <v>4</v>
      </c>
      <c r="W7" s="3">
        <f t="shared" si="0"/>
        <v>12.400000000000002</v>
      </c>
    </row>
    <row r="8" spans="1:27" ht="13.5" customHeight="1" x14ac:dyDescent="0.25">
      <c r="A8" s="45"/>
      <c r="B8">
        <v>5</v>
      </c>
      <c r="C8">
        <v>20.3</v>
      </c>
      <c r="D8">
        <v>23.1</v>
      </c>
      <c r="E8">
        <v>26</v>
      </c>
      <c r="F8">
        <v>28.2</v>
      </c>
      <c r="G8" s="5">
        <v>29.8</v>
      </c>
      <c r="H8">
        <v>30.6</v>
      </c>
      <c r="I8">
        <v>32.200000000000003</v>
      </c>
      <c r="J8">
        <v>32.700000000000003</v>
      </c>
      <c r="K8">
        <v>32.700000000000003</v>
      </c>
      <c r="L8" s="6">
        <v>33.6</v>
      </c>
      <c r="M8" s="7">
        <v>31.9</v>
      </c>
      <c r="N8" s="6">
        <v>33.799999999999997</v>
      </c>
      <c r="O8" s="6">
        <v>33.5</v>
      </c>
      <c r="P8" s="6">
        <v>35</v>
      </c>
      <c r="Q8" s="6">
        <v>34.700000000000003</v>
      </c>
      <c r="R8" s="6">
        <v>35.06</v>
      </c>
      <c r="S8" s="6">
        <v>33.799999999999997</v>
      </c>
      <c r="T8" s="6"/>
      <c r="U8" s="45"/>
      <c r="V8">
        <v>5</v>
      </c>
      <c r="W8" s="3">
        <f t="shared" si="0"/>
        <v>13.499999999999996</v>
      </c>
    </row>
    <row r="9" spans="1:27" ht="13.5" customHeight="1" x14ac:dyDescent="0.25">
      <c r="A9" s="45"/>
      <c r="B9">
        <v>6</v>
      </c>
      <c r="C9">
        <v>20.8</v>
      </c>
      <c r="D9">
        <v>22.7</v>
      </c>
      <c r="E9">
        <v>25.3</v>
      </c>
      <c r="F9">
        <v>26.7</v>
      </c>
      <c r="G9" s="5">
        <v>25.8</v>
      </c>
      <c r="H9">
        <v>28.6</v>
      </c>
      <c r="I9">
        <v>29.8</v>
      </c>
      <c r="J9">
        <v>29.9</v>
      </c>
      <c r="K9">
        <v>30.5</v>
      </c>
      <c r="L9" s="6">
        <v>31.3</v>
      </c>
      <c r="M9" s="7">
        <v>30</v>
      </c>
      <c r="N9" s="6">
        <v>31.6</v>
      </c>
      <c r="O9" s="6">
        <v>30.8</v>
      </c>
      <c r="P9" s="6">
        <v>31</v>
      </c>
      <c r="Q9" s="6">
        <v>31.2</v>
      </c>
      <c r="R9" s="6">
        <v>31.15</v>
      </c>
      <c r="S9" s="6">
        <v>31.3</v>
      </c>
      <c r="T9" s="6"/>
      <c r="U9" s="45"/>
      <c r="V9">
        <v>6</v>
      </c>
      <c r="W9" s="3">
        <f>S9-C9</f>
        <v>10.5</v>
      </c>
    </row>
    <row r="10" spans="1:27" ht="13.5" customHeight="1" x14ac:dyDescent="0.25">
      <c r="A10" s="45"/>
      <c r="B10">
        <v>7</v>
      </c>
      <c r="C10">
        <v>21.3</v>
      </c>
      <c r="D10">
        <v>21.7</v>
      </c>
      <c r="E10">
        <v>22.5</v>
      </c>
      <c r="F10">
        <v>22.8</v>
      </c>
      <c r="G10" s="5">
        <v>23.4</v>
      </c>
      <c r="H10">
        <v>24.8</v>
      </c>
      <c r="I10">
        <v>24.9</v>
      </c>
      <c r="J10">
        <v>24</v>
      </c>
      <c r="K10">
        <v>24.1</v>
      </c>
      <c r="L10" s="6">
        <v>24.9</v>
      </c>
      <c r="M10" s="7">
        <v>24.3</v>
      </c>
      <c r="N10" s="6">
        <v>24.5</v>
      </c>
      <c r="O10" s="6">
        <v>24.3</v>
      </c>
      <c r="P10" s="6">
        <v>25.1</v>
      </c>
      <c r="Q10" s="6">
        <v>24.7</v>
      </c>
      <c r="R10" s="6">
        <v>25.56</v>
      </c>
      <c r="S10" s="6">
        <v>25</v>
      </c>
      <c r="T10" s="6"/>
      <c r="U10" s="45"/>
      <c r="V10">
        <v>7</v>
      </c>
      <c r="W10" s="3">
        <f t="shared" si="0"/>
        <v>3.6999999999999993</v>
      </c>
    </row>
    <row r="11" spans="1:27" ht="13.5" customHeight="1" x14ac:dyDescent="0.25">
      <c r="A11" s="45"/>
      <c r="B11">
        <v>8</v>
      </c>
      <c r="C11">
        <v>21.2</v>
      </c>
      <c r="D11">
        <v>22.7</v>
      </c>
      <c r="E11">
        <v>24</v>
      </c>
      <c r="F11">
        <v>24.6</v>
      </c>
      <c r="G11" s="5">
        <v>23.6</v>
      </c>
      <c r="H11">
        <v>25.5</v>
      </c>
      <c r="I11">
        <v>27.3</v>
      </c>
      <c r="J11">
        <v>27.1</v>
      </c>
      <c r="K11">
        <v>26.5</v>
      </c>
      <c r="L11" s="6">
        <v>26.8</v>
      </c>
      <c r="M11" s="7">
        <v>25.8</v>
      </c>
      <c r="N11" s="6">
        <v>27.4</v>
      </c>
      <c r="O11" s="6">
        <v>27.2</v>
      </c>
      <c r="P11" s="6">
        <v>28.9</v>
      </c>
      <c r="Q11" s="6">
        <v>28.5</v>
      </c>
      <c r="R11" s="6">
        <v>28.24</v>
      </c>
      <c r="S11" s="6">
        <v>27.3</v>
      </c>
      <c r="T11" s="6"/>
      <c r="U11" s="45"/>
      <c r="V11">
        <v>8</v>
      </c>
      <c r="W11" s="3">
        <f t="shared" si="0"/>
        <v>6.1000000000000014</v>
      </c>
    </row>
    <row r="12" spans="1:27" ht="13.5" customHeight="1" x14ac:dyDescent="0.25">
      <c r="A12" s="45"/>
      <c r="B12">
        <v>9</v>
      </c>
      <c r="C12">
        <v>21</v>
      </c>
      <c r="D12">
        <v>22.5</v>
      </c>
      <c r="E12">
        <v>23.9</v>
      </c>
      <c r="F12">
        <v>24.5</v>
      </c>
      <c r="G12" s="5">
        <v>23.4</v>
      </c>
      <c r="H12">
        <v>25.6</v>
      </c>
      <c r="I12">
        <v>26.7</v>
      </c>
      <c r="J12">
        <v>26.9</v>
      </c>
      <c r="K12">
        <v>27.4</v>
      </c>
      <c r="L12" s="6">
        <v>28.5</v>
      </c>
      <c r="M12" s="7">
        <v>27.3</v>
      </c>
      <c r="N12" s="6">
        <v>29.1</v>
      </c>
      <c r="O12" s="6">
        <v>29.5</v>
      </c>
      <c r="P12" s="6">
        <v>30</v>
      </c>
      <c r="Q12" s="6">
        <v>31.3</v>
      </c>
      <c r="R12" s="6">
        <v>30.05</v>
      </c>
      <c r="S12" s="6">
        <v>30.2</v>
      </c>
      <c r="T12" s="6"/>
      <c r="U12" s="45"/>
      <c r="V12">
        <v>9</v>
      </c>
      <c r="W12" s="3">
        <f t="shared" si="0"/>
        <v>9.1999999999999993</v>
      </c>
    </row>
    <row r="13" spans="1:27" ht="13.5" customHeight="1" x14ac:dyDescent="0.25">
      <c r="A13" s="45"/>
      <c r="B13">
        <v>10</v>
      </c>
      <c r="C13">
        <v>22</v>
      </c>
      <c r="D13">
        <v>24.3</v>
      </c>
      <c r="E13">
        <v>26.9</v>
      </c>
      <c r="F13">
        <v>28.7</v>
      </c>
      <c r="G13" s="5">
        <v>29.1</v>
      </c>
      <c r="H13">
        <v>29.7</v>
      </c>
      <c r="I13">
        <v>32.200000000000003</v>
      </c>
      <c r="J13">
        <v>31.4</v>
      </c>
      <c r="K13">
        <v>31.7</v>
      </c>
      <c r="L13" s="6">
        <v>32</v>
      </c>
      <c r="M13" s="7">
        <v>32</v>
      </c>
      <c r="N13" s="6">
        <v>33.299999999999997</v>
      </c>
      <c r="O13" s="6">
        <v>33</v>
      </c>
      <c r="P13" s="6">
        <v>34.5</v>
      </c>
      <c r="Q13" s="6">
        <v>35.6</v>
      </c>
      <c r="R13" s="6">
        <v>35.24</v>
      </c>
      <c r="S13" s="6">
        <v>34.9</v>
      </c>
      <c r="T13" s="6"/>
      <c r="U13" s="45"/>
      <c r="V13">
        <v>10</v>
      </c>
      <c r="W13" s="3">
        <f t="shared" si="0"/>
        <v>12.899999999999999</v>
      </c>
    </row>
    <row r="14" spans="1:27" ht="13.5" customHeight="1" x14ac:dyDescent="0.25">
      <c r="A14" s="45"/>
      <c r="B14">
        <v>11</v>
      </c>
      <c r="C14" s="9">
        <v>22.3</v>
      </c>
      <c r="D14" s="9">
        <v>24.6</v>
      </c>
      <c r="E14">
        <v>26.3</v>
      </c>
      <c r="F14">
        <v>26.7</v>
      </c>
      <c r="G14" s="5">
        <v>28.3</v>
      </c>
      <c r="H14">
        <v>28.1</v>
      </c>
      <c r="I14">
        <v>29.5</v>
      </c>
      <c r="J14">
        <v>29.6</v>
      </c>
      <c r="K14">
        <v>29.6</v>
      </c>
      <c r="L14" s="6">
        <v>29.1</v>
      </c>
      <c r="M14" s="7">
        <v>28.1</v>
      </c>
      <c r="N14" s="6">
        <v>29.9</v>
      </c>
      <c r="O14" s="6">
        <v>31.1</v>
      </c>
      <c r="P14" s="6">
        <v>32</v>
      </c>
      <c r="Q14" s="6">
        <v>32</v>
      </c>
      <c r="R14" s="6">
        <v>32.68</v>
      </c>
      <c r="S14" s="6">
        <v>32.6</v>
      </c>
      <c r="T14" s="6"/>
      <c r="U14" s="45"/>
      <c r="V14">
        <v>11</v>
      </c>
      <c r="W14" s="3">
        <f t="shared" si="0"/>
        <v>10.3</v>
      </c>
    </row>
    <row r="15" spans="1:27" ht="13.5" customHeight="1" x14ac:dyDescent="0.25">
      <c r="A15" s="45"/>
      <c r="B15">
        <v>12</v>
      </c>
      <c r="C15">
        <v>23.2</v>
      </c>
      <c r="D15">
        <v>25.3</v>
      </c>
      <c r="E15">
        <v>27.5</v>
      </c>
      <c r="F15">
        <v>29.1</v>
      </c>
      <c r="G15">
        <v>30</v>
      </c>
      <c r="H15">
        <v>30.5</v>
      </c>
      <c r="I15">
        <v>32</v>
      </c>
      <c r="J15">
        <v>31.4</v>
      </c>
      <c r="K15">
        <v>31.7</v>
      </c>
      <c r="L15" s="6">
        <v>32.700000000000003</v>
      </c>
      <c r="M15" s="7">
        <v>32.700000000000003</v>
      </c>
      <c r="N15" s="6">
        <v>34.299999999999997</v>
      </c>
      <c r="O15" s="6">
        <v>34.9</v>
      </c>
      <c r="P15" s="6">
        <v>35</v>
      </c>
      <c r="Q15" s="6">
        <v>35.700000000000003</v>
      </c>
      <c r="R15" s="6">
        <v>35.43</v>
      </c>
      <c r="S15" s="6">
        <v>33.799999999999997</v>
      </c>
      <c r="T15" s="6"/>
      <c r="U15" s="45"/>
      <c r="V15">
        <v>12</v>
      </c>
      <c r="W15" s="3">
        <f t="shared" si="0"/>
        <v>10.599999999999998</v>
      </c>
    </row>
    <row r="16" spans="1:27" ht="13.5" customHeight="1" x14ac:dyDescent="0.25">
      <c r="A16" s="45" t="s">
        <v>43</v>
      </c>
      <c r="B16">
        <v>1</v>
      </c>
      <c r="C16">
        <v>18.3</v>
      </c>
      <c r="D16">
        <v>22.1</v>
      </c>
      <c r="E16">
        <v>24.6</v>
      </c>
      <c r="F16">
        <v>26.1</v>
      </c>
      <c r="G16">
        <v>27.9</v>
      </c>
      <c r="H16">
        <v>26.7</v>
      </c>
      <c r="I16">
        <v>26.8</v>
      </c>
      <c r="J16">
        <v>27.5</v>
      </c>
      <c r="K16">
        <v>28.7</v>
      </c>
      <c r="L16" s="6">
        <v>28.7</v>
      </c>
      <c r="M16" s="6">
        <v>28.3</v>
      </c>
      <c r="N16" s="6">
        <v>29.3</v>
      </c>
      <c r="O16">
        <v>28.8</v>
      </c>
      <c r="P16">
        <v>28.5</v>
      </c>
      <c r="Q16" s="6">
        <v>28.3</v>
      </c>
      <c r="R16" s="6">
        <v>27.98</v>
      </c>
      <c r="S16" s="6">
        <v>28.3</v>
      </c>
      <c r="T16" s="6"/>
      <c r="U16" s="45" t="s">
        <v>43</v>
      </c>
      <c r="V16">
        <v>1</v>
      </c>
      <c r="W16" s="3">
        <f t="shared" si="0"/>
        <v>10</v>
      </c>
    </row>
    <row r="17" spans="1:23" ht="13.5" customHeight="1" x14ac:dyDescent="0.25">
      <c r="A17" s="45"/>
      <c r="B17">
        <v>2</v>
      </c>
      <c r="C17">
        <v>19.899999999999999</v>
      </c>
      <c r="D17">
        <v>22.4</v>
      </c>
      <c r="E17">
        <v>24</v>
      </c>
      <c r="F17">
        <v>24.9</v>
      </c>
      <c r="G17" s="5">
        <v>24.7</v>
      </c>
      <c r="H17" s="5">
        <v>26.3</v>
      </c>
      <c r="I17" s="5">
        <v>27.5</v>
      </c>
      <c r="J17" s="5">
        <v>25.8</v>
      </c>
      <c r="K17" s="5">
        <v>28.2</v>
      </c>
      <c r="L17" s="6">
        <v>28.9</v>
      </c>
      <c r="M17" s="6">
        <v>28.4</v>
      </c>
      <c r="N17" s="6">
        <v>29.5</v>
      </c>
      <c r="O17" s="6">
        <v>29.1</v>
      </c>
      <c r="P17" s="6">
        <v>29.1</v>
      </c>
      <c r="Q17" s="6">
        <v>30</v>
      </c>
      <c r="R17" s="6">
        <v>29.84</v>
      </c>
      <c r="S17" s="6">
        <v>29.8</v>
      </c>
      <c r="T17" s="6"/>
      <c r="U17" s="45"/>
      <c r="V17">
        <v>2</v>
      </c>
      <c r="W17" s="3">
        <f t="shared" si="0"/>
        <v>9.9000000000000021</v>
      </c>
    </row>
    <row r="18" spans="1:23" ht="13.5" customHeight="1" x14ac:dyDescent="0.25">
      <c r="A18" s="45"/>
      <c r="B18">
        <v>3</v>
      </c>
      <c r="C18">
        <v>20.8</v>
      </c>
      <c r="D18">
        <v>23.3</v>
      </c>
      <c r="E18">
        <v>24.9</v>
      </c>
      <c r="F18">
        <v>25.4</v>
      </c>
      <c r="G18" s="5">
        <v>28.8</v>
      </c>
      <c r="H18" s="5">
        <v>27.5</v>
      </c>
      <c r="I18" s="5">
        <v>27.7</v>
      </c>
      <c r="J18" s="5">
        <v>27.9</v>
      </c>
      <c r="K18" s="5">
        <v>29</v>
      </c>
      <c r="L18" s="6">
        <v>29.6</v>
      </c>
      <c r="M18" s="6">
        <v>29.36</v>
      </c>
      <c r="N18" s="6">
        <v>29.8</v>
      </c>
      <c r="O18" s="6">
        <v>29.9</v>
      </c>
      <c r="P18" s="6">
        <v>29.4</v>
      </c>
      <c r="Q18" s="6">
        <v>30.5</v>
      </c>
      <c r="R18" s="6">
        <v>30.33</v>
      </c>
      <c r="S18" s="6">
        <v>30.6</v>
      </c>
      <c r="T18" s="6"/>
      <c r="U18" s="45"/>
      <c r="V18">
        <v>3</v>
      </c>
      <c r="W18" s="3">
        <f t="shared" si="0"/>
        <v>9.8000000000000007</v>
      </c>
    </row>
    <row r="19" spans="1:23" ht="13.5" customHeight="1" x14ac:dyDescent="0.25">
      <c r="A19" s="45"/>
      <c r="B19">
        <v>4</v>
      </c>
      <c r="C19">
        <v>20.5</v>
      </c>
      <c r="D19">
        <v>22.8</v>
      </c>
      <c r="E19">
        <v>24.7</v>
      </c>
      <c r="F19">
        <v>26</v>
      </c>
      <c r="G19" s="5">
        <v>24.2</v>
      </c>
      <c r="H19" s="5">
        <v>26.3</v>
      </c>
      <c r="I19" s="5">
        <v>26.9</v>
      </c>
      <c r="J19" s="5">
        <v>27.2</v>
      </c>
      <c r="K19" s="5">
        <v>29.4</v>
      </c>
      <c r="L19" s="6">
        <v>28.9</v>
      </c>
      <c r="M19" s="6">
        <v>28.1</v>
      </c>
      <c r="N19" s="6">
        <v>29.2</v>
      </c>
      <c r="O19" s="6">
        <v>29.7</v>
      </c>
      <c r="P19" s="6">
        <v>28.6</v>
      </c>
      <c r="Q19" s="6">
        <v>27.9</v>
      </c>
      <c r="R19" s="6">
        <v>28.14</v>
      </c>
      <c r="S19" s="6">
        <v>28.6</v>
      </c>
      <c r="T19" s="6"/>
      <c r="U19" s="45"/>
      <c r="V19">
        <v>4</v>
      </c>
      <c r="W19" s="3">
        <f t="shared" si="0"/>
        <v>8.1000000000000014</v>
      </c>
    </row>
    <row r="20" spans="1:23" ht="13.5" customHeight="1" x14ac:dyDescent="0.25">
      <c r="A20" s="45"/>
      <c r="B20">
        <v>5</v>
      </c>
      <c r="C20">
        <v>20.5</v>
      </c>
      <c r="D20">
        <v>24.1</v>
      </c>
      <c r="E20">
        <v>23.5</v>
      </c>
      <c r="F20">
        <v>24.5</v>
      </c>
      <c r="G20" s="5">
        <v>25.8</v>
      </c>
      <c r="H20" s="5">
        <v>26</v>
      </c>
      <c r="I20" s="5">
        <v>27.2</v>
      </c>
      <c r="J20" s="5">
        <v>27.2</v>
      </c>
      <c r="K20" s="5">
        <v>27.7</v>
      </c>
      <c r="L20" s="6">
        <v>28.2</v>
      </c>
      <c r="M20" s="6">
        <v>28.1</v>
      </c>
      <c r="N20" s="6">
        <v>28.7</v>
      </c>
      <c r="O20" s="6">
        <v>29.2</v>
      </c>
      <c r="P20" s="6">
        <v>28.7</v>
      </c>
      <c r="Q20" s="6">
        <v>29</v>
      </c>
      <c r="R20" s="6">
        <v>29.35</v>
      </c>
      <c r="S20" s="6">
        <v>28.6</v>
      </c>
      <c r="T20" s="6"/>
      <c r="U20" s="45"/>
      <c r="V20">
        <v>5</v>
      </c>
      <c r="W20" s="3">
        <f t="shared" si="0"/>
        <v>8.1000000000000014</v>
      </c>
    </row>
    <row r="21" spans="1:23" ht="13.5" customHeight="1" x14ac:dyDescent="0.25">
      <c r="A21" s="45"/>
      <c r="B21">
        <v>6</v>
      </c>
      <c r="C21">
        <v>20.6</v>
      </c>
      <c r="D21">
        <v>23.2</v>
      </c>
      <c r="E21">
        <v>25.3</v>
      </c>
      <c r="F21">
        <v>26.7</v>
      </c>
      <c r="G21" s="5">
        <v>27.2</v>
      </c>
      <c r="H21" s="5">
        <v>27.1</v>
      </c>
      <c r="I21" s="5">
        <v>28.2</v>
      </c>
      <c r="J21" s="5">
        <v>28.3</v>
      </c>
      <c r="K21" s="5">
        <v>29</v>
      </c>
      <c r="L21" s="6">
        <v>29.6</v>
      </c>
      <c r="M21" s="6">
        <v>29.2</v>
      </c>
      <c r="N21" s="6">
        <v>30.6</v>
      </c>
      <c r="O21" s="6">
        <v>30.8</v>
      </c>
      <c r="P21" s="6">
        <v>30.7</v>
      </c>
      <c r="Q21" s="6">
        <v>30.9</v>
      </c>
      <c r="R21" s="6">
        <v>31.02</v>
      </c>
      <c r="S21" s="6">
        <v>30.3</v>
      </c>
      <c r="T21" s="6"/>
      <c r="U21" s="45"/>
      <c r="V21">
        <v>6</v>
      </c>
      <c r="W21" s="3">
        <f t="shared" si="0"/>
        <v>9.6999999999999993</v>
      </c>
    </row>
    <row r="22" spans="1:23" ht="13.5" customHeight="1" x14ac:dyDescent="0.25">
      <c r="A22" s="45"/>
      <c r="B22">
        <v>7</v>
      </c>
      <c r="C22">
        <v>21.7</v>
      </c>
      <c r="D22">
        <v>23.7</v>
      </c>
      <c r="E22">
        <v>26</v>
      </c>
      <c r="F22">
        <v>27.5</v>
      </c>
      <c r="G22" s="5">
        <v>27.4</v>
      </c>
      <c r="H22" s="5">
        <v>29.6</v>
      </c>
      <c r="I22" s="5">
        <v>29.5</v>
      </c>
      <c r="J22" s="5">
        <v>29.8</v>
      </c>
      <c r="K22" s="5">
        <v>31.1</v>
      </c>
      <c r="L22" s="6">
        <v>32.1</v>
      </c>
      <c r="M22" s="6">
        <v>31.2</v>
      </c>
      <c r="N22" s="6">
        <v>32.200000000000003</v>
      </c>
      <c r="O22" s="6">
        <v>31.7</v>
      </c>
      <c r="P22" s="6">
        <v>31.9</v>
      </c>
      <c r="Q22" s="6">
        <v>31</v>
      </c>
      <c r="R22" s="6">
        <v>32.01</v>
      </c>
      <c r="S22" s="6">
        <v>31.3</v>
      </c>
      <c r="T22" s="6"/>
      <c r="U22" s="45"/>
      <c r="V22">
        <v>7</v>
      </c>
      <c r="W22" s="3">
        <f t="shared" si="0"/>
        <v>9.6000000000000014</v>
      </c>
    </row>
    <row r="23" spans="1:23" ht="13.5" customHeight="1" x14ac:dyDescent="0.25">
      <c r="A23" s="45"/>
      <c r="B23">
        <v>8</v>
      </c>
      <c r="C23">
        <v>21.8</v>
      </c>
      <c r="D23">
        <v>23</v>
      </c>
      <c r="E23">
        <v>24.1</v>
      </c>
      <c r="F23">
        <v>24.7</v>
      </c>
      <c r="G23" s="5">
        <v>24</v>
      </c>
      <c r="H23" s="5">
        <v>26.5</v>
      </c>
      <c r="I23" s="5">
        <v>26.8</v>
      </c>
      <c r="J23" s="5">
        <v>26.9</v>
      </c>
      <c r="K23" s="5">
        <v>27.8</v>
      </c>
      <c r="L23" s="6">
        <v>28.4</v>
      </c>
      <c r="M23" s="6">
        <v>27.8</v>
      </c>
      <c r="N23" s="6">
        <v>28.2</v>
      </c>
      <c r="O23" s="6">
        <v>28.9</v>
      </c>
      <c r="P23" s="6">
        <v>28.7</v>
      </c>
      <c r="Q23" s="6">
        <v>29.4</v>
      </c>
      <c r="R23" s="6">
        <v>29.13</v>
      </c>
      <c r="S23" s="6">
        <v>28.3</v>
      </c>
      <c r="T23" s="6"/>
      <c r="U23" s="45"/>
      <c r="V23">
        <v>8</v>
      </c>
      <c r="W23" s="3">
        <f t="shared" si="0"/>
        <v>6.5</v>
      </c>
    </row>
    <row r="24" spans="1:23" ht="13.5" customHeight="1" x14ac:dyDescent="0.25">
      <c r="A24" s="45"/>
      <c r="B24">
        <v>9</v>
      </c>
      <c r="C24">
        <v>21.4</v>
      </c>
      <c r="D24">
        <v>23.1</v>
      </c>
      <c r="E24">
        <v>24.9</v>
      </c>
      <c r="F24">
        <v>25.9</v>
      </c>
      <c r="G24" s="5">
        <v>28.1</v>
      </c>
      <c r="H24" s="5">
        <v>26.8</v>
      </c>
      <c r="I24" s="5">
        <v>27</v>
      </c>
      <c r="J24" s="5">
        <v>27.7</v>
      </c>
      <c r="K24" s="5">
        <v>27.3</v>
      </c>
      <c r="L24" s="6">
        <v>28.6</v>
      </c>
      <c r="M24" s="6">
        <v>27.9</v>
      </c>
      <c r="N24" s="6">
        <v>29</v>
      </c>
      <c r="O24" s="6">
        <v>28.6</v>
      </c>
      <c r="P24" s="6">
        <v>29</v>
      </c>
      <c r="Q24" s="6">
        <v>29.2</v>
      </c>
      <c r="R24" s="6">
        <v>29.49</v>
      </c>
      <c r="S24" s="6">
        <v>29.2</v>
      </c>
      <c r="T24" s="6"/>
      <c r="U24" s="45"/>
      <c r="V24">
        <v>9</v>
      </c>
      <c r="W24" s="3">
        <f t="shared" si="0"/>
        <v>7.8000000000000007</v>
      </c>
    </row>
    <row r="25" spans="1:23" ht="13.5" customHeight="1" x14ac:dyDescent="0.25">
      <c r="A25" s="45"/>
      <c r="B25">
        <v>10</v>
      </c>
      <c r="C25">
        <v>22.8</v>
      </c>
      <c r="D25">
        <v>24.8</v>
      </c>
      <c r="E25">
        <v>27.5</v>
      </c>
      <c r="F25">
        <v>29.1</v>
      </c>
      <c r="G25" s="5">
        <v>29.3</v>
      </c>
      <c r="H25" s="5">
        <v>30.5</v>
      </c>
      <c r="I25" s="5">
        <v>31.4</v>
      </c>
      <c r="J25" s="5">
        <v>30</v>
      </c>
      <c r="K25" s="5">
        <v>32.299999999999997</v>
      </c>
      <c r="L25" s="6">
        <v>32.5</v>
      </c>
      <c r="M25" s="6">
        <v>32.200000000000003</v>
      </c>
      <c r="N25" s="6">
        <v>33.5</v>
      </c>
      <c r="O25" s="6">
        <v>33.5</v>
      </c>
      <c r="P25" s="6">
        <v>33</v>
      </c>
      <c r="Q25" s="6">
        <v>33.799999999999997</v>
      </c>
      <c r="R25" s="6">
        <v>34.340000000000003</v>
      </c>
      <c r="S25" s="6">
        <v>33.9</v>
      </c>
      <c r="T25" s="6"/>
      <c r="U25" s="45"/>
      <c r="V25">
        <v>10</v>
      </c>
      <c r="W25" s="3">
        <f t="shared" si="0"/>
        <v>11.099999999999998</v>
      </c>
    </row>
    <row r="26" spans="1:23" ht="13.5" customHeight="1" x14ac:dyDescent="0.25">
      <c r="A26" s="45"/>
      <c r="B26">
        <v>11</v>
      </c>
      <c r="C26">
        <v>22.3</v>
      </c>
      <c r="D26">
        <v>24.3</v>
      </c>
      <c r="E26">
        <v>24.9</v>
      </c>
      <c r="F26">
        <v>25.9</v>
      </c>
      <c r="G26" s="5">
        <v>26.2</v>
      </c>
      <c r="H26" s="5">
        <v>27.8</v>
      </c>
      <c r="I26" s="5">
        <v>28.1</v>
      </c>
      <c r="J26" s="5">
        <v>28.4</v>
      </c>
      <c r="K26" s="5">
        <v>29</v>
      </c>
      <c r="L26" s="6">
        <v>29.5</v>
      </c>
      <c r="M26" s="6">
        <v>29.4</v>
      </c>
      <c r="N26" s="6">
        <v>29.6</v>
      </c>
      <c r="O26" s="6">
        <v>29.3</v>
      </c>
      <c r="P26" s="6">
        <v>28.9</v>
      </c>
      <c r="Q26" s="6">
        <v>29.1</v>
      </c>
      <c r="R26" s="6">
        <v>28.91</v>
      </c>
      <c r="S26" s="6">
        <v>29.3</v>
      </c>
      <c r="T26" s="6"/>
      <c r="U26" s="45"/>
      <c r="V26">
        <v>11</v>
      </c>
      <c r="W26" s="3">
        <f t="shared" si="0"/>
        <v>7</v>
      </c>
    </row>
    <row r="27" spans="1:23" ht="13.5" customHeight="1" x14ac:dyDescent="0.25">
      <c r="A27" s="45"/>
      <c r="B27">
        <v>12</v>
      </c>
      <c r="C27">
        <v>23.2</v>
      </c>
      <c r="D27">
        <v>25.5</v>
      </c>
      <c r="E27">
        <v>27</v>
      </c>
      <c r="F27">
        <v>28.5</v>
      </c>
      <c r="G27" s="5">
        <v>27.4</v>
      </c>
      <c r="H27" s="5">
        <v>30.1</v>
      </c>
      <c r="I27" s="5">
        <v>30.6</v>
      </c>
      <c r="J27" s="5">
        <v>29</v>
      </c>
      <c r="K27" s="5">
        <v>31.5</v>
      </c>
      <c r="L27" s="6">
        <v>32.200000000000003</v>
      </c>
      <c r="M27" s="6">
        <v>31.6</v>
      </c>
      <c r="N27" s="6">
        <v>32.799999999999997</v>
      </c>
      <c r="O27" s="6">
        <v>32.4</v>
      </c>
      <c r="P27" s="6">
        <v>33.799999999999997</v>
      </c>
      <c r="Q27" s="6">
        <v>34.6</v>
      </c>
      <c r="R27" s="6">
        <v>34.24</v>
      </c>
      <c r="S27" s="6">
        <v>32.9</v>
      </c>
      <c r="T27" s="6"/>
      <c r="U27" s="45"/>
      <c r="V27">
        <v>12</v>
      </c>
      <c r="W27" s="3">
        <f>S27-C27</f>
        <v>9.6999999999999993</v>
      </c>
    </row>
    <row r="28" spans="1:23" s="18" customFormat="1" ht="17.399999999999999" x14ac:dyDescent="0.25">
      <c r="B28" s="13" t="s">
        <v>80</v>
      </c>
      <c r="C28" s="17">
        <f>AVERAGE(C4:C27)</f>
        <v>21.074999999999999</v>
      </c>
      <c r="D28" s="17">
        <f t="shared" ref="D28:S28" si="1">AVERAGE(D4:D27)</f>
        <v>23.183333333333334</v>
      </c>
      <c r="E28" s="17">
        <f t="shared" si="1"/>
        <v>24.925000000000001</v>
      </c>
      <c r="F28" s="17">
        <f t="shared" si="1"/>
        <v>25.979166666666668</v>
      </c>
      <c r="G28" s="17">
        <f t="shared" si="1"/>
        <v>26.262499999999999</v>
      </c>
      <c r="H28" s="17">
        <f t="shared" si="1"/>
        <v>27.337500000000002</v>
      </c>
      <c r="I28" s="17">
        <f t="shared" si="1"/>
        <v>28.204166666666666</v>
      </c>
      <c r="J28" s="17">
        <f t="shared" si="1"/>
        <v>28.004166666666666</v>
      </c>
      <c r="K28" s="17">
        <f t="shared" si="1"/>
        <v>28.745833333333323</v>
      </c>
      <c r="L28" s="17">
        <f t="shared" si="1"/>
        <v>29.291666666666668</v>
      </c>
      <c r="M28" s="17">
        <f t="shared" si="1"/>
        <v>28.71916666666667</v>
      </c>
      <c r="N28" s="17">
        <f t="shared" si="1"/>
        <v>29.879166666666674</v>
      </c>
      <c r="O28" s="17">
        <f t="shared" si="1"/>
        <v>29.875</v>
      </c>
      <c r="P28" s="17">
        <f t="shared" si="1"/>
        <v>30.174999999999997</v>
      </c>
      <c r="Q28" s="17">
        <f t="shared" si="1"/>
        <v>30.533333333333331</v>
      </c>
      <c r="R28" s="17">
        <f>AVERAGE(R4:R27)</f>
        <v>30.726956521739133</v>
      </c>
      <c r="S28" s="17">
        <f t="shared" si="1"/>
        <v>30.120833333333334</v>
      </c>
      <c r="T28" s="17"/>
      <c r="V28" s="13" t="s">
        <v>80</v>
      </c>
      <c r="W28" s="19">
        <f>AVERAGE(W4:W27)</f>
        <v>9.0458333333333325</v>
      </c>
    </row>
    <row r="29" spans="1:23" s="18" customFormat="1" ht="17.399999999999999" x14ac:dyDescent="0.25">
      <c r="B29" s="13" t="s">
        <v>81</v>
      </c>
      <c r="C29" s="17">
        <f>STDEV(C4:C27)</f>
        <v>1.2452518515999256</v>
      </c>
      <c r="D29" s="17">
        <f t="shared" ref="D29:S29" si="2">STDEV(D4:D27)</f>
        <v>1.2348795634521952</v>
      </c>
      <c r="E29" s="17">
        <f t="shared" si="2"/>
        <v>1.5478596723273694</v>
      </c>
      <c r="F29" s="17">
        <f t="shared" si="2"/>
        <v>2.0331982017344576</v>
      </c>
      <c r="G29" s="17">
        <f t="shared" si="2"/>
        <v>2.4514082022203163</v>
      </c>
      <c r="H29" s="17">
        <f t="shared" si="2"/>
        <v>2.1610811505194421</v>
      </c>
      <c r="I29" s="17">
        <f t="shared" si="2"/>
        <v>2.4056959883588367</v>
      </c>
      <c r="J29" s="17">
        <f t="shared" si="2"/>
        <v>2.341586078349212</v>
      </c>
      <c r="K29" s="17">
        <f t="shared" si="2"/>
        <v>2.5840613747366366</v>
      </c>
      <c r="L29" s="17">
        <f t="shared" si="2"/>
        <v>2.6370135721512979</v>
      </c>
      <c r="M29" s="17">
        <f t="shared" si="2"/>
        <v>2.5948677048738156</v>
      </c>
      <c r="N29" s="17">
        <f t="shared" si="2"/>
        <v>2.9033682338706659</v>
      </c>
      <c r="O29" s="17">
        <f t="shared" si="2"/>
        <v>2.8550869932684071</v>
      </c>
      <c r="P29" s="17">
        <f t="shared" si="2"/>
        <v>2.9386850061238934</v>
      </c>
      <c r="Q29" s="17">
        <f t="shared" si="2"/>
        <v>3.1301710839014465</v>
      </c>
      <c r="R29" s="17">
        <f t="shared" si="2"/>
        <v>3.0214707959454108</v>
      </c>
      <c r="S29" s="17">
        <f t="shared" si="2"/>
        <v>2.7728464682040874</v>
      </c>
      <c r="T29" s="17"/>
      <c r="V29" s="13" t="s">
        <v>81</v>
      </c>
      <c r="W29" s="19">
        <f>STDEV(W4:W27)</f>
        <v>2.3433493618929493</v>
      </c>
    </row>
    <row r="30" spans="1:23" ht="13.5" customHeight="1" x14ac:dyDescent="0.25">
      <c r="A30" s="45" t="s">
        <v>46</v>
      </c>
      <c r="B30">
        <v>1</v>
      </c>
      <c r="C30" s="5">
        <v>18.2</v>
      </c>
      <c r="D30" s="5">
        <v>22.1</v>
      </c>
      <c r="E30" s="5">
        <v>24</v>
      </c>
      <c r="F30" s="5">
        <v>26.4</v>
      </c>
      <c r="G30" s="5">
        <v>28.8</v>
      </c>
      <c r="H30" s="5">
        <v>29.2</v>
      </c>
      <c r="I30" s="5">
        <v>32</v>
      </c>
      <c r="J30" s="5">
        <v>33.700000000000003</v>
      </c>
      <c r="K30" s="5">
        <v>35.6</v>
      </c>
      <c r="L30" s="11">
        <v>37.200000000000003</v>
      </c>
      <c r="M30" s="11">
        <v>37.1</v>
      </c>
      <c r="N30" s="11">
        <v>37.700000000000003</v>
      </c>
      <c r="O30" s="5">
        <v>37.6</v>
      </c>
      <c r="P30" s="5">
        <v>38.1</v>
      </c>
      <c r="Q30" s="11">
        <v>39.5</v>
      </c>
      <c r="R30" s="11">
        <v>40.340000000000003</v>
      </c>
      <c r="S30" s="11">
        <v>38.4</v>
      </c>
      <c r="T30" s="6"/>
      <c r="U30" s="45" t="s">
        <v>46</v>
      </c>
      <c r="V30">
        <v>1</v>
      </c>
      <c r="W30" s="3">
        <f>S30-C30</f>
        <v>20.2</v>
      </c>
    </row>
    <row r="31" spans="1:23" ht="13.5" customHeight="1" x14ac:dyDescent="0.25">
      <c r="A31" s="45"/>
      <c r="B31">
        <v>2</v>
      </c>
      <c r="C31" s="5">
        <v>19.8</v>
      </c>
      <c r="D31" s="5">
        <v>23.7</v>
      </c>
      <c r="E31" s="5">
        <v>25.2</v>
      </c>
      <c r="F31" s="5">
        <v>25.4</v>
      </c>
      <c r="G31" s="5">
        <v>27.5</v>
      </c>
      <c r="H31" s="5">
        <v>29.3</v>
      </c>
      <c r="I31" s="5">
        <v>31.2</v>
      </c>
      <c r="J31" s="5">
        <v>33.299999999999997</v>
      </c>
      <c r="K31" s="5">
        <v>34.700000000000003</v>
      </c>
      <c r="L31" s="11">
        <v>35.4</v>
      </c>
      <c r="M31" s="11">
        <v>35.200000000000003</v>
      </c>
      <c r="N31" s="11">
        <v>36.700000000000003</v>
      </c>
      <c r="O31" s="11">
        <v>37.4</v>
      </c>
      <c r="P31" s="11">
        <v>38.6</v>
      </c>
      <c r="Q31" s="11">
        <v>39.700000000000003</v>
      </c>
      <c r="R31" s="11">
        <v>40.99</v>
      </c>
      <c r="S31" s="11">
        <v>39.4</v>
      </c>
      <c r="T31" s="6"/>
      <c r="U31" s="45"/>
      <c r="V31">
        <v>2</v>
      </c>
      <c r="W31" s="3">
        <f t="shared" ref="W31:W94" si="3">S31-C31</f>
        <v>19.599999999999998</v>
      </c>
    </row>
    <row r="32" spans="1:23" ht="13.5" customHeight="1" x14ac:dyDescent="0.25">
      <c r="A32" s="45"/>
      <c r="B32">
        <v>3</v>
      </c>
      <c r="C32" s="5">
        <v>20.5</v>
      </c>
      <c r="D32" s="5">
        <v>23</v>
      </c>
      <c r="E32" s="5">
        <v>26.1</v>
      </c>
      <c r="F32" s="5">
        <v>27.9</v>
      </c>
      <c r="G32" s="5">
        <v>29.2</v>
      </c>
      <c r="H32" s="5">
        <v>30.2</v>
      </c>
      <c r="I32" s="5">
        <v>31.8</v>
      </c>
      <c r="J32" s="5">
        <v>33.1</v>
      </c>
      <c r="K32" s="5">
        <v>35.1</v>
      </c>
      <c r="L32" s="11">
        <v>35.200000000000003</v>
      </c>
      <c r="M32" s="11">
        <v>35.4</v>
      </c>
      <c r="N32" s="11">
        <v>36.6</v>
      </c>
      <c r="O32" s="11">
        <v>35.6</v>
      </c>
      <c r="P32" s="11">
        <v>36</v>
      </c>
      <c r="Q32" s="11">
        <v>38</v>
      </c>
      <c r="R32" s="11">
        <v>39</v>
      </c>
      <c r="S32" s="11">
        <v>36.799999999999997</v>
      </c>
      <c r="T32" s="6"/>
      <c r="U32" s="45"/>
      <c r="V32">
        <v>3</v>
      </c>
      <c r="W32" s="3">
        <f t="shared" si="3"/>
        <v>16.299999999999997</v>
      </c>
    </row>
    <row r="33" spans="1:23" ht="13.5" customHeight="1" x14ac:dyDescent="0.25">
      <c r="A33" s="45"/>
      <c r="B33">
        <v>4</v>
      </c>
      <c r="C33" s="5">
        <v>20.2</v>
      </c>
      <c r="D33" s="5">
        <v>23.1</v>
      </c>
      <c r="E33" s="5">
        <v>25.4</v>
      </c>
      <c r="F33" s="5">
        <v>27.2</v>
      </c>
      <c r="G33" s="5">
        <v>28.5</v>
      </c>
      <c r="H33" s="5">
        <v>29.6</v>
      </c>
      <c r="I33" s="5">
        <v>31</v>
      </c>
      <c r="J33" s="5">
        <v>31.5</v>
      </c>
      <c r="K33" s="5">
        <v>32.700000000000003</v>
      </c>
      <c r="L33" s="11">
        <v>33.700000000000003</v>
      </c>
      <c r="M33" s="11">
        <v>33.5</v>
      </c>
      <c r="N33" s="11">
        <v>35</v>
      </c>
      <c r="O33" s="11">
        <v>35.9</v>
      </c>
      <c r="P33" s="11">
        <v>37.6</v>
      </c>
      <c r="Q33" s="11">
        <v>37.5</v>
      </c>
      <c r="R33" s="11">
        <v>37.270000000000003</v>
      </c>
      <c r="S33" s="11">
        <v>36.9</v>
      </c>
      <c r="T33" s="6"/>
      <c r="U33" s="45"/>
      <c r="V33">
        <v>4</v>
      </c>
      <c r="W33" s="3">
        <f t="shared" si="3"/>
        <v>16.7</v>
      </c>
    </row>
    <row r="34" spans="1:23" ht="13.5" customHeight="1" x14ac:dyDescent="0.25">
      <c r="A34" s="45"/>
      <c r="B34">
        <v>5</v>
      </c>
      <c r="C34" s="5">
        <v>21.9</v>
      </c>
      <c r="D34" s="5">
        <v>23.8</v>
      </c>
      <c r="E34" s="5">
        <v>24.7</v>
      </c>
      <c r="F34" s="5">
        <v>26.4</v>
      </c>
      <c r="G34" s="5">
        <v>28.9</v>
      </c>
      <c r="H34" s="5">
        <v>29.5</v>
      </c>
      <c r="I34" s="5">
        <v>31.5</v>
      </c>
      <c r="J34" s="5">
        <v>31.8</v>
      </c>
      <c r="K34" s="5">
        <v>34</v>
      </c>
      <c r="L34" s="11">
        <v>35.6</v>
      </c>
      <c r="M34" s="11">
        <v>36.4</v>
      </c>
      <c r="N34" s="11">
        <v>37.4</v>
      </c>
      <c r="O34" s="11">
        <v>36.799999999999997</v>
      </c>
      <c r="P34" s="11">
        <v>37.4</v>
      </c>
      <c r="Q34" s="11">
        <v>39</v>
      </c>
      <c r="R34" s="11">
        <v>39.75</v>
      </c>
      <c r="S34" s="11">
        <v>38.799999999999997</v>
      </c>
      <c r="T34" s="6"/>
      <c r="U34" s="45"/>
      <c r="V34">
        <v>5</v>
      </c>
      <c r="W34" s="3">
        <f t="shared" si="3"/>
        <v>16.899999999999999</v>
      </c>
    </row>
    <row r="35" spans="1:23" ht="13.5" customHeight="1" x14ac:dyDescent="0.25">
      <c r="A35" s="45"/>
      <c r="B35">
        <v>6</v>
      </c>
      <c r="C35" s="5">
        <v>21.3</v>
      </c>
      <c r="D35" s="5">
        <v>23.5</v>
      </c>
      <c r="E35" s="5">
        <v>25.5</v>
      </c>
      <c r="F35" s="5">
        <v>26.7</v>
      </c>
      <c r="G35" s="5">
        <v>29</v>
      </c>
      <c r="H35" s="5">
        <v>30.4</v>
      </c>
      <c r="I35" s="5">
        <v>31.9</v>
      </c>
      <c r="J35" s="5">
        <v>33.1</v>
      </c>
      <c r="K35" s="5">
        <v>35</v>
      </c>
      <c r="L35" s="11">
        <v>35.4</v>
      </c>
      <c r="M35" s="11">
        <v>35.5</v>
      </c>
      <c r="N35" s="11">
        <v>37</v>
      </c>
      <c r="O35" s="11">
        <v>36.9</v>
      </c>
      <c r="P35" s="11">
        <v>38.1</v>
      </c>
      <c r="Q35" s="11">
        <v>40</v>
      </c>
      <c r="R35" s="11">
        <v>42.21</v>
      </c>
      <c r="S35" s="11">
        <v>40.6</v>
      </c>
      <c r="T35" s="6"/>
      <c r="U35" s="45"/>
      <c r="V35">
        <v>6</v>
      </c>
      <c r="W35" s="3">
        <f t="shared" si="3"/>
        <v>19.3</v>
      </c>
    </row>
    <row r="36" spans="1:23" ht="13.5" customHeight="1" x14ac:dyDescent="0.25">
      <c r="A36" s="45"/>
      <c r="B36">
        <v>7</v>
      </c>
      <c r="C36" s="5">
        <v>21.7</v>
      </c>
      <c r="D36" s="5">
        <v>25.1</v>
      </c>
      <c r="E36" s="5">
        <v>27.6</v>
      </c>
      <c r="F36" s="5">
        <v>29.9</v>
      </c>
      <c r="G36" s="5">
        <v>30.4</v>
      </c>
      <c r="H36" s="5">
        <v>31.5</v>
      </c>
      <c r="I36" s="5">
        <v>33.4</v>
      </c>
      <c r="J36" s="5">
        <v>33.799999999999997</v>
      </c>
      <c r="K36" s="5">
        <v>36</v>
      </c>
      <c r="L36" s="11">
        <v>37.1</v>
      </c>
      <c r="M36" s="11">
        <v>37</v>
      </c>
      <c r="N36" s="11">
        <v>38.299999999999997</v>
      </c>
      <c r="O36" s="11">
        <v>37.5</v>
      </c>
      <c r="P36" s="11">
        <v>38.6</v>
      </c>
      <c r="Q36" s="11">
        <v>40.1</v>
      </c>
      <c r="R36" s="11">
        <v>40.29</v>
      </c>
      <c r="S36" s="11">
        <v>38.5</v>
      </c>
      <c r="T36" s="6"/>
      <c r="U36" s="45"/>
      <c r="V36">
        <v>7</v>
      </c>
      <c r="W36" s="3">
        <f t="shared" si="3"/>
        <v>16.8</v>
      </c>
    </row>
    <row r="37" spans="1:23" ht="13.5" customHeight="1" x14ac:dyDescent="0.25">
      <c r="A37" s="45"/>
      <c r="B37">
        <v>8</v>
      </c>
      <c r="C37" s="5">
        <v>21.3</v>
      </c>
      <c r="D37" s="5">
        <v>25.6</v>
      </c>
      <c r="E37" s="5">
        <v>27.7</v>
      </c>
      <c r="F37" s="5">
        <v>29.9</v>
      </c>
      <c r="G37" s="5">
        <v>32</v>
      </c>
      <c r="H37" s="5">
        <v>33.1</v>
      </c>
      <c r="I37" s="5">
        <v>35.700000000000003</v>
      </c>
      <c r="J37" s="5">
        <v>37.799999999999997</v>
      </c>
      <c r="K37" s="5">
        <v>39</v>
      </c>
      <c r="L37" s="11">
        <v>40.799999999999997</v>
      </c>
      <c r="M37" s="11">
        <v>40.6</v>
      </c>
      <c r="N37" s="11">
        <v>41.4</v>
      </c>
      <c r="O37" s="11">
        <v>41.9</v>
      </c>
      <c r="P37" s="11">
        <v>43</v>
      </c>
      <c r="Q37" s="11">
        <v>44.7</v>
      </c>
      <c r="R37" s="11">
        <v>45.9</v>
      </c>
      <c r="S37" s="11">
        <v>40</v>
      </c>
      <c r="T37" s="8"/>
      <c r="U37" s="45"/>
      <c r="V37">
        <v>8</v>
      </c>
      <c r="W37" s="3">
        <f t="shared" si="3"/>
        <v>18.7</v>
      </c>
    </row>
    <row r="38" spans="1:23" ht="13.5" customHeight="1" x14ac:dyDescent="0.25">
      <c r="A38" s="45"/>
      <c r="B38">
        <v>9</v>
      </c>
      <c r="C38" s="5">
        <v>22.2</v>
      </c>
      <c r="D38" s="5">
        <v>25.6</v>
      </c>
      <c r="E38" s="5">
        <v>27.7</v>
      </c>
      <c r="F38" s="5">
        <v>29.1</v>
      </c>
      <c r="G38" s="5">
        <v>30.4</v>
      </c>
      <c r="H38" s="5">
        <v>31.3</v>
      </c>
      <c r="I38" s="5">
        <v>33.799999999999997</v>
      </c>
      <c r="J38" s="5">
        <v>33.6</v>
      </c>
      <c r="K38" s="5">
        <v>34.9</v>
      </c>
      <c r="L38" s="11">
        <v>35.299999999999997</v>
      </c>
      <c r="M38" s="11">
        <v>35.5</v>
      </c>
      <c r="N38" s="11">
        <v>36.200000000000003</v>
      </c>
      <c r="O38" s="11">
        <v>35.1</v>
      </c>
      <c r="P38" s="11">
        <v>35.4</v>
      </c>
      <c r="Q38" s="11">
        <v>37.299999999999997</v>
      </c>
      <c r="R38" s="11">
        <v>38.36</v>
      </c>
      <c r="S38" s="5">
        <v>36.6</v>
      </c>
      <c r="T38" s="10"/>
      <c r="U38" s="45"/>
      <c r="V38">
        <v>9</v>
      </c>
      <c r="W38" s="3">
        <f t="shared" si="3"/>
        <v>14.400000000000002</v>
      </c>
    </row>
    <row r="39" spans="1:23" ht="13.5" customHeight="1" x14ac:dyDescent="0.25">
      <c r="A39" s="45"/>
      <c r="B39">
        <v>10</v>
      </c>
      <c r="C39" s="5">
        <v>22.3</v>
      </c>
      <c r="D39" s="5">
        <v>24.8</v>
      </c>
      <c r="E39" s="5">
        <v>27.7</v>
      </c>
      <c r="F39" s="5">
        <v>27.8</v>
      </c>
      <c r="G39" s="5">
        <v>30</v>
      </c>
      <c r="H39" s="5">
        <v>30</v>
      </c>
      <c r="I39" s="5">
        <v>32.200000000000003</v>
      </c>
      <c r="J39" s="5">
        <v>33.5</v>
      </c>
      <c r="K39" s="5">
        <v>35.1</v>
      </c>
      <c r="L39" s="11">
        <v>36.1</v>
      </c>
      <c r="M39" s="11">
        <v>36.299999999999997</v>
      </c>
      <c r="N39" s="11">
        <v>37.9</v>
      </c>
      <c r="O39" s="11">
        <v>37.4</v>
      </c>
      <c r="P39" s="11">
        <v>38.5</v>
      </c>
      <c r="Q39" s="11">
        <v>39.5</v>
      </c>
      <c r="R39" s="11">
        <v>40.42</v>
      </c>
      <c r="S39" s="11">
        <v>38.9</v>
      </c>
      <c r="T39" s="6"/>
      <c r="U39" s="45"/>
      <c r="V39">
        <v>10</v>
      </c>
      <c r="W39" s="3">
        <f t="shared" si="3"/>
        <v>16.599999999999998</v>
      </c>
    </row>
    <row r="40" spans="1:23" ht="13.5" customHeight="1" x14ac:dyDescent="0.25">
      <c r="A40" s="45"/>
      <c r="B40">
        <v>11</v>
      </c>
      <c r="C40" s="5">
        <v>19.7</v>
      </c>
      <c r="D40" s="5">
        <v>25.8</v>
      </c>
      <c r="E40" s="5">
        <v>28</v>
      </c>
      <c r="F40" s="5">
        <v>28.7</v>
      </c>
      <c r="G40" s="5">
        <v>30.6</v>
      </c>
      <c r="H40" s="5">
        <v>31.7</v>
      </c>
      <c r="I40" s="5">
        <v>33.5</v>
      </c>
      <c r="J40" s="5">
        <v>34.799999999999997</v>
      </c>
      <c r="K40" s="5">
        <v>35.299999999999997</v>
      </c>
      <c r="L40" s="11">
        <v>36.4</v>
      </c>
      <c r="M40" s="11">
        <v>37</v>
      </c>
      <c r="N40" s="11">
        <v>38.5</v>
      </c>
      <c r="O40" s="11">
        <v>38</v>
      </c>
      <c r="P40" s="11">
        <v>39</v>
      </c>
      <c r="Q40" s="11">
        <v>40.700000000000003</v>
      </c>
      <c r="R40" s="11">
        <v>41.74</v>
      </c>
      <c r="S40" s="11">
        <v>40.1</v>
      </c>
      <c r="T40" s="6"/>
      <c r="U40" s="45"/>
      <c r="V40">
        <v>11</v>
      </c>
      <c r="W40" s="3">
        <f t="shared" si="3"/>
        <v>20.400000000000002</v>
      </c>
    </row>
    <row r="41" spans="1:23" ht="13.5" customHeight="1" x14ac:dyDescent="0.25">
      <c r="A41" s="45"/>
      <c r="B41">
        <v>12</v>
      </c>
      <c r="C41" s="5">
        <v>18.8</v>
      </c>
      <c r="D41" s="5">
        <v>25</v>
      </c>
      <c r="E41" s="5">
        <v>28.5</v>
      </c>
      <c r="F41" s="5">
        <v>28.3</v>
      </c>
      <c r="G41" s="5">
        <v>32.200000000000003</v>
      </c>
      <c r="H41" s="5">
        <v>33.6</v>
      </c>
      <c r="I41" s="5">
        <v>35.200000000000003</v>
      </c>
      <c r="J41" s="5">
        <v>35.5</v>
      </c>
      <c r="K41" s="5">
        <v>38.200000000000003</v>
      </c>
      <c r="L41" s="11">
        <v>38.4</v>
      </c>
      <c r="M41" s="11">
        <v>38</v>
      </c>
      <c r="N41" s="11">
        <v>39.700000000000003</v>
      </c>
      <c r="O41" s="5">
        <v>41.7</v>
      </c>
      <c r="P41" s="5">
        <v>43.1</v>
      </c>
      <c r="Q41" s="11">
        <v>45.6</v>
      </c>
      <c r="R41" s="11">
        <v>47.23</v>
      </c>
      <c r="S41" s="11">
        <v>46.6</v>
      </c>
      <c r="T41" s="6"/>
      <c r="U41" s="45" t="s">
        <v>47</v>
      </c>
      <c r="V41">
        <v>12</v>
      </c>
      <c r="W41" s="3">
        <f t="shared" si="3"/>
        <v>27.8</v>
      </c>
    </row>
    <row r="42" spans="1:23" ht="13.5" customHeight="1" x14ac:dyDescent="0.25">
      <c r="A42" s="45" t="s">
        <v>47</v>
      </c>
      <c r="B42">
        <v>1</v>
      </c>
      <c r="C42" s="5">
        <v>19.7</v>
      </c>
      <c r="D42" s="5">
        <v>23</v>
      </c>
      <c r="E42" s="5">
        <v>25.4</v>
      </c>
      <c r="F42" s="5">
        <v>25.5</v>
      </c>
      <c r="G42" s="5">
        <v>27</v>
      </c>
      <c r="H42" s="5">
        <v>29.1</v>
      </c>
      <c r="I42" s="5">
        <v>31.1</v>
      </c>
      <c r="J42" s="5">
        <v>32.6</v>
      </c>
      <c r="K42" s="5">
        <v>33.799999999999997</v>
      </c>
      <c r="L42" s="11">
        <v>34.799999999999997</v>
      </c>
      <c r="M42" s="11">
        <v>34.5</v>
      </c>
      <c r="N42" s="11">
        <v>35</v>
      </c>
      <c r="O42" s="11">
        <v>36.4</v>
      </c>
      <c r="P42" s="11">
        <v>38.1</v>
      </c>
      <c r="Q42" s="11">
        <v>38.5</v>
      </c>
      <c r="R42" s="11">
        <v>39.32</v>
      </c>
      <c r="S42" s="11">
        <v>38.1</v>
      </c>
      <c r="T42" s="6"/>
      <c r="U42" s="45"/>
      <c r="V42">
        <v>1</v>
      </c>
      <c r="W42" s="3">
        <f t="shared" si="3"/>
        <v>18.400000000000002</v>
      </c>
    </row>
    <row r="43" spans="1:23" ht="13.5" customHeight="1" x14ac:dyDescent="0.25">
      <c r="A43" s="45"/>
      <c r="B43">
        <v>2</v>
      </c>
      <c r="C43" s="5">
        <v>20.100000000000001</v>
      </c>
      <c r="D43" s="5">
        <v>22.3</v>
      </c>
      <c r="E43" s="5">
        <v>24.2</v>
      </c>
      <c r="F43" s="5">
        <v>25.5</v>
      </c>
      <c r="G43" s="5">
        <v>26.9</v>
      </c>
      <c r="H43" s="5">
        <v>28</v>
      </c>
      <c r="I43" s="5">
        <v>29.8</v>
      </c>
      <c r="J43" s="5">
        <v>30.5</v>
      </c>
      <c r="K43" s="5">
        <v>32</v>
      </c>
      <c r="L43" s="11">
        <v>31.7</v>
      </c>
      <c r="M43" s="11">
        <v>31.2</v>
      </c>
      <c r="N43" s="11">
        <v>33.1</v>
      </c>
      <c r="O43" s="11">
        <v>34.9</v>
      </c>
      <c r="P43" s="11">
        <v>38.299999999999997</v>
      </c>
      <c r="Q43" s="11">
        <v>40.799999999999997</v>
      </c>
      <c r="R43" s="11">
        <v>40.57</v>
      </c>
      <c r="S43" s="11">
        <v>40.700000000000003</v>
      </c>
      <c r="T43" s="6"/>
      <c r="U43" s="45"/>
      <c r="V43">
        <v>2</v>
      </c>
      <c r="W43" s="3">
        <f t="shared" si="3"/>
        <v>20.6</v>
      </c>
    </row>
    <row r="44" spans="1:23" ht="13.5" customHeight="1" x14ac:dyDescent="0.25">
      <c r="A44" s="45"/>
      <c r="B44">
        <v>3</v>
      </c>
      <c r="C44" s="5">
        <v>20.100000000000001</v>
      </c>
      <c r="D44" s="5">
        <v>23.1</v>
      </c>
      <c r="E44" s="5">
        <v>25.3</v>
      </c>
      <c r="F44" s="5">
        <v>27.1</v>
      </c>
      <c r="G44" s="5">
        <v>28.4</v>
      </c>
      <c r="H44" s="5">
        <v>29.3</v>
      </c>
      <c r="I44" s="5">
        <v>30.9</v>
      </c>
      <c r="J44" s="5">
        <v>32.6</v>
      </c>
      <c r="K44" s="5">
        <v>33.700000000000003</v>
      </c>
      <c r="L44" s="11">
        <v>33.799999999999997</v>
      </c>
      <c r="M44" s="11">
        <v>33.4</v>
      </c>
      <c r="N44" s="11">
        <v>35</v>
      </c>
      <c r="O44" s="11">
        <v>36.4</v>
      </c>
      <c r="P44" s="11">
        <v>38.299999999999997</v>
      </c>
      <c r="Q44" s="11">
        <v>38.5</v>
      </c>
      <c r="R44" s="11">
        <v>39.700000000000003</v>
      </c>
      <c r="S44" s="11">
        <v>39</v>
      </c>
      <c r="T44" s="6"/>
      <c r="U44" s="45"/>
      <c r="V44">
        <v>3</v>
      </c>
      <c r="W44" s="3">
        <f t="shared" si="3"/>
        <v>18.899999999999999</v>
      </c>
    </row>
    <row r="45" spans="1:23" ht="13.5" customHeight="1" x14ac:dyDescent="0.25">
      <c r="A45" s="45"/>
      <c r="B45">
        <v>4</v>
      </c>
      <c r="C45" s="5">
        <v>20.3</v>
      </c>
      <c r="D45" s="5">
        <v>23.9</v>
      </c>
      <c r="E45" s="5">
        <v>27.1</v>
      </c>
      <c r="F45" s="5">
        <v>26.5</v>
      </c>
      <c r="G45" s="5">
        <v>30.7</v>
      </c>
      <c r="H45" s="5">
        <v>32.299999999999997</v>
      </c>
      <c r="I45" s="5">
        <v>34.200000000000003</v>
      </c>
      <c r="J45" s="5">
        <v>35.299999999999997</v>
      </c>
      <c r="K45" s="5">
        <v>36.799999999999997</v>
      </c>
      <c r="L45" s="11">
        <v>37.5</v>
      </c>
      <c r="M45" s="11">
        <v>38</v>
      </c>
      <c r="N45" s="11">
        <v>40.1</v>
      </c>
      <c r="O45" s="11">
        <v>41.3</v>
      </c>
      <c r="P45" s="11">
        <v>44</v>
      </c>
      <c r="Q45" s="11">
        <v>45.4</v>
      </c>
      <c r="R45" s="11">
        <v>47.3</v>
      </c>
      <c r="S45" s="11">
        <v>45.7</v>
      </c>
      <c r="T45" s="6"/>
      <c r="U45" s="45"/>
      <c r="V45">
        <v>4</v>
      </c>
      <c r="W45" s="3">
        <f t="shared" si="3"/>
        <v>25.400000000000002</v>
      </c>
    </row>
    <row r="46" spans="1:23" ht="13.5" customHeight="1" x14ac:dyDescent="0.25">
      <c r="A46" s="45"/>
      <c r="B46">
        <v>5</v>
      </c>
      <c r="C46" s="5">
        <v>20.6</v>
      </c>
      <c r="D46" s="5">
        <v>23.9</v>
      </c>
      <c r="E46" s="5">
        <v>27.2</v>
      </c>
      <c r="F46" s="5">
        <v>29.4</v>
      </c>
      <c r="G46" s="5">
        <v>31.6</v>
      </c>
      <c r="H46" s="5">
        <v>33.9</v>
      </c>
      <c r="I46" s="5">
        <v>35.5</v>
      </c>
      <c r="J46" s="5">
        <v>37.799999999999997</v>
      </c>
      <c r="K46" s="5">
        <v>39.6</v>
      </c>
      <c r="L46" s="11">
        <v>39.6</v>
      </c>
      <c r="M46" s="11">
        <v>39.6</v>
      </c>
      <c r="N46" s="11">
        <v>42.1</v>
      </c>
      <c r="O46" s="11">
        <v>43.4</v>
      </c>
      <c r="P46" s="11">
        <v>46.6</v>
      </c>
      <c r="Q46" s="11">
        <v>47.3</v>
      </c>
      <c r="R46" s="11">
        <v>48.27</v>
      </c>
      <c r="S46" s="11">
        <v>46.4</v>
      </c>
      <c r="T46" s="6"/>
      <c r="U46" s="45"/>
      <c r="V46">
        <v>5</v>
      </c>
      <c r="W46" s="3">
        <f t="shared" si="3"/>
        <v>25.799999999999997</v>
      </c>
    </row>
    <row r="47" spans="1:23" ht="13.5" customHeight="1" x14ac:dyDescent="0.25">
      <c r="A47" s="45"/>
      <c r="B47">
        <v>6</v>
      </c>
      <c r="C47" s="5">
        <v>21.7</v>
      </c>
      <c r="D47" s="5">
        <v>24.4</v>
      </c>
      <c r="E47" s="5">
        <v>26.6</v>
      </c>
      <c r="F47" s="5">
        <v>28.6</v>
      </c>
      <c r="G47" s="5">
        <v>28.8</v>
      </c>
      <c r="H47" s="5">
        <v>30.3</v>
      </c>
      <c r="I47" s="5">
        <v>31.3</v>
      </c>
      <c r="J47" s="5">
        <v>32.4</v>
      </c>
      <c r="K47" s="5">
        <v>33.700000000000003</v>
      </c>
      <c r="L47" s="11">
        <v>33.200000000000003</v>
      </c>
      <c r="M47" s="11">
        <v>32.700000000000003</v>
      </c>
      <c r="N47" s="11">
        <v>33.6</v>
      </c>
      <c r="O47" s="11">
        <v>34.200000000000003</v>
      </c>
      <c r="P47" s="11">
        <v>35</v>
      </c>
      <c r="Q47" s="11">
        <v>36.4</v>
      </c>
      <c r="R47" s="11">
        <v>38.61</v>
      </c>
      <c r="S47" s="11">
        <v>38.1</v>
      </c>
      <c r="T47" s="6"/>
      <c r="U47" s="45"/>
      <c r="V47">
        <v>6</v>
      </c>
      <c r="W47" s="3">
        <f t="shared" si="3"/>
        <v>16.400000000000002</v>
      </c>
    </row>
    <row r="48" spans="1:23" ht="13.5" customHeight="1" x14ac:dyDescent="0.25">
      <c r="A48" s="45"/>
      <c r="B48">
        <v>7</v>
      </c>
      <c r="C48" s="5">
        <v>21.1</v>
      </c>
      <c r="D48" s="5">
        <v>23.2</v>
      </c>
      <c r="E48" s="5">
        <v>25.3</v>
      </c>
      <c r="F48" s="5">
        <v>27.1</v>
      </c>
      <c r="G48" s="5">
        <v>28.7</v>
      </c>
      <c r="H48" s="5">
        <v>29.7</v>
      </c>
      <c r="I48" s="5">
        <v>32</v>
      </c>
      <c r="J48" s="5">
        <v>33.1</v>
      </c>
      <c r="K48" s="5">
        <v>33.9</v>
      </c>
      <c r="L48" s="11">
        <v>34.5</v>
      </c>
      <c r="M48" s="11">
        <v>35.700000000000003</v>
      </c>
      <c r="N48" s="11">
        <v>36.6</v>
      </c>
      <c r="O48" s="11">
        <v>37.700000000000003</v>
      </c>
      <c r="P48" s="11">
        <v>39.5</v>
      </c>
      <c r="Q48" s="11">
        <v>41.4</v>
      </c>
      <c r="R48" s="11">
        <v>42.27</v>
      </c>
      <c r="S48" s="11">
        <v>41.8</v>
      </c>
      <c r="T48" s="6"/>
      <c r="U48" s="45"/>
      <c r="V48">
        <v>7</v>
      </c>
      <c r="W48" s="3">
        <f t="shared" si="3"/>
        <v>20.699999999999996</v>
      </c>
    </row>
    <row r="49" spans="1:23" ht="13.5" customHeight="1" x14ac:dyDescent="0.25">
      <c r="A49" s="45"/>
      <c r="B49">
        <v>8</v>
      </c>
      <c r="C49" s="5">
        <v>21.6</v>
      </c>
      <c r="D49" s="5">
        <v>25</v>
      </c>
      <c r="E49" s="5">
        <v>28.2</v>
      </c>
      <c r="F49" s="5">
        <v>28.2</v>
      </c>
      <c r="G49" s="5">
        <v>30.9</v>
      </c>
      <c r="H49" s="5">
        <v>31</v>
      </c>
      <c r="I49" s="5">
        <v>32.200000000000003</v>
      </c>
      <c r="J49" s="5">
        <v>32.299999999999997</v>
      </c>
      <c r="K49" s="5">
        <v>35.1</v>
      </c>
      <c r="L49" s="11">
        <v>35.6</v>
      </c>
      <c r="M49" s="11">
        <v>35</v>
      </c>
      <c r="N49" s="11">
        <v>36.700000000000003</v>
      </c>
      <c r="O49" s="11">
        <v>37.299999999999997</v>
      </c>
      <c r="P49" s="11">
        <v>39.700000000000003</v>
      </c>
      <c r="Q49" s="11">
        <v>41.3</v>
      </c>
      <c r="R49" s="11">
        <v>42.06</v>
      </c>
      <c r="S49" s="11">
        <v>41</v>
      </c>
      <c r="T49" s="6"/>
      <c r="U49" s="45"/>
      <c r="V49">
        <v>8</v>
      </c>
      <c r="W49" s="3">
        <f t="shared" si="3"/>
        <v>19.399999999999999</v>
      </c>
    </row>
    <row r="50" spans="1:23" ht="13.5" customHeight="1" x14ac:dyDescent="0.25">
      <c r="A50" s="45"/>
      <c r="B50">
        <v>9</v>
      </c>
      <c r="C50" s="5">
        <v>21</v>
      </c>
      <c r="D50" s="5">
        <v>24.4</v>
      </c>
      <c r="E50" s="5">
        <v>26.8</v>
      </c>
      <c r="F50" s="5">
        <v>29.4</v>
      </c>
      <c r="G50" s="5">
        <v>31.6</v>
      </c>
      <c r="H50" s="5">
        <v>33.4</v>
      </c>
      <c r="I50" s="5">
        <v>34.9</v>
      </c>
      <c r="J50" s="5">
        <v>37</v>
      </c>
      <c r="K50" s="5">
        <v>38.1</v>
      </c>
      <c r="L50" s="11">
        <v>38.299999999999997</v>
      </c>
      <c r="M50" s="11">
        <v>38.5</v>
      </c>
      <c r="N50" s="11">
        <v>39.799999999999997</v>
      </c>
      <c r="O50" s="11">
        <v>41.5</v>
      </c>
      <c r="P50" s="11">
        <v>42.5</v>
      </c>
      <c r="Q50" s="11">
        <v>43.7</v>
      </c>
      <c r="R50" s="11">
        <v>44.57</v>
      </c>
      <c r="S50" s="11">
        <v>43.6</v>
      </c>
      <c r="T50" s="6"/>
      <c r="U50" s="45"/>
      <c r="V50">
        <v>9</v>
      </c>
      <c r="W50" s="3">
        <f t="shared" si="3"/>
        <v>22.6</v>
      </c>
    </row>
    <row r="51" spans="1:23" ht="13.5" customHeight="1" x14ac:dyDescent="0.25">
      <c r="A51" s="45"/>
      <c r="B51">
        <v>10</v>
      </c>
      <c r="C51" s="5">
        <v>22.8</v>
      </c>
      <c r="D51" s="5">
        <v>25.2</v>
      </c>
      <c r="E51" s="5">
        <v>27.7</v>
      </c>
      <c r="F51" s="5">
        <v>27.8</v>
      </c>
      <c r="G51" s="5">
        <v>30.3</v>
      </c>
      <c r="H51" s="5">
        <v>31</v>
      </c>
      <c r="I51" s="5">
        <v>33.200000000000003</v>
      </c>
      <c r="J51" s="5">
        <v>34.4</v>
      </c>
      <c r="K51" s="5">
        <v>36.4</v>
      </c>
      <c r="L51" s="11">
        <v>36.9</v>
      </c>
      <c r="M51" s="11">
        <v>36.9</v>
      </c>
      <c r="N51" s="11">
        <v>38.1</v>
      </c>
      <c r="O51" s="11">
        <v>39.9</v>
      </c>
      <c r="P51" s="11">
        <v>41.6</v>
      </c>
      <c r="Q51" s="11">
        <v>43</v>
      </c>
      <c r="R51" s="11">
        <v>43.05</v>
      </c>
      <c r="S51" s="11">
        <v>42.6</v>
      </c>
      <c r="T51" s="6"/>
      <c r="U51" s="45"/>
      <c r="V51">
        <v>10</v>
      </c>
      <c r="W51" s="3">
        <f t="shared" si="3"/>
        <v>19.8</v>
      </c>
    </row>
    <row r="52" spans="1:23" ht="13.5" customHeight="1" x14ac:dyDescent="0.25">
      <c r="A52" s="45"/>
      <c r="B52">
        <v>11</v>
      </c>
      <c r="C52" s="5">
        <v>22.4</v>
      </c>
      <c r="D52" s="5">
        <v>25.8</v>
      </c>
      <c r="E52" s="5">
        <v>27.9</v>
      </c>
      <c r="F52" s="5">
        <v>28</v>
      </c>
      <c r="G52" s="5">
        <v>31.4</v>
      </c>
      <c r="H52" s="5">
        <v>31.3</v>
      </c>
      <c r="I52" s="5">
        <v>33.200000000000003</v>
      </c>
      <c r="J52" s="5">
        <v>35.1</v>
      </c>
      <c r="K52" s="5">
        <v>37.4</v>
      </c>
      <c r="L52" s="11">
        <v>38.200000000000003</v>
      </c>
      <c r="M52" s="11">
        <v>38.5</v>
      </c>
      <c r="N52" s="11">
        <v>40</v>
      </c>
      <c r="O52" s="11">
        <v>41.7</v>
      </c>
      <c r="P52" s="11">
        <v>44</v>
      </c>
      <c r="Q52" s="11">
        <v>45.9</v>
      </c>
      <c r="R52" s="11">
        <v>47.76</v>
      </c>
      <c r="S52" s="11">
        <v>45.6</v>
      </c>
      <c r="T52" s="6"/>
      <c r="U52" s="45"/>
      <c r="V52">
        <v>11</v>
      </c>
      <c r="W52" s="3">
        <f t="shared" si="3"/>
        <v>23.200000000000003</v>
      </c>
    </row>
    <row r="53" spans="1:23" ht="13.5" customHeight="1" x14ac:dyDescent="0.25">
      <c r="A53" s="45"/>
      <c r="B53">
        <v>12</v>
      </c>
      <c r="C53" s="5">
        <v>22.8</v>
      </c>
      <c r="D53" s="5">
        <v>25.6</v>
      </c>
      <c r="E53" s="5">
        <v>27.9</v>
      </c>
      <c r="F53" s="5">
        <v>28</v>
      </c>
      <c r="G53" s="5">
        <v>31.3</v>
      </c>
      <c r="H53" s="5">
        <v>33.6</v>
      </c>
      <c r="I53" s="5">
        <v>35.1</v>
      </c>
      <c r="J53" s="5">
        <v>37.799999999999997</v>
      </c>
      <c r="K53" s="5">
        <v>39.4</v>
      </c>
      <c r="L53" s="11">
        <v>39.700000000000003</v>
      </c>
      <c r="M53" s="11">
        <v>39.6</v>
      </c>
      <c r="N53" s="11">
        <v>41.5</v>
      </c>
      <c r="O53" s="11">
        <v>42.6</v>
      </c>
      <c r="P53" s="11">
        <v>45</v>
      </c>
      <c r="Q53" s="11">
        <v>45.9</v>
      </c>
      <c r="R53" s="11">
        <v>47.36</v>
      </c>
      <c r="S53" s="11">
        <v>46.7</v>
      </c>
      <c r="T53" s="6"/>
      <c r="U53" s="45"/>
      <c r="V53">
        <v>12</v>
      </c>
      <c r="W53" s="3">
        <f t="shared" si="3"/>
        <v>23.900000000000002</v>
      </c>
    </row>
    <row r="54" spans="1:23" ht="13.5" customHeight="1" x14ac:dyDescent="0.25">
      <c r="A54" s="45" t="s">
        <v>48</v>
      </c>
      <c r="B54">
        <v>1</v>
      </c>
      <c r="C54" s="5">
        <v>18.399999999999999</v>
      </c>
      <c r="D54" s="5">
        <v>23.5</v>
      </c>
      <c r="E54" s="5">
        <v>26</v>
      </c>
      <c r="F54" s="5">
        <v>27.4</v>
      </c>
      <c r="G54" s="5">
        <v>28.7</v>
      </c>
      <c r="H54" s="5">
        <v>29.7</v>
      </c>
      <c r="I54" s="5">
        <v>31.4</v>
      </c>
      <c r="J54" s="5">
        <v>32.5</v>
      </c>
      <c r="K54" s="5">
        <v>33.299999999999997</v>
      </c>
      <c r="L54" s="11">
        <v>34.200000000000003</v>
      </c>
      <c r="M54" s="11">
        <v>33.700000000000003</v>
      </c>
      <c r="N54" s="11">
        <v>35.4</v>
      </c>
      <c r="O54" s="5">
        <v>36.700000000000003</v>
      </c>
      <c r="P54" s="5">
        <v>37.200000000000003</v>
      </c>
      <c r="Q54" s="11">
        <v>37.200000000000003</v>
      </c>
      <c r="R54" s="11">
        <v>38.020000000000003</v>
      </c>
      <c r="S54" s="11">
        <v>36.299999999999997</v>
      </c>
      <c r="T54" s="6"/>
      <c r="U54" s="45" t="s">
        <v>48</v>
      </c>
      <c r="V54">
        <v>1</v>
      </c>
      <c r="W54" s="3">
        <f t="shared" si="3"/>
        <v>17.899999999999999</v>
      </c>
    </row>
    <row r="55" spans="1:23" ht="13.5" customHeight="1" x14ac:dyDescent="0.25">
      <c r="A55" s="45"/>
      <c r="B55">
        <v>2</v>
      </c>
      <c r="C55" s="5">
        <v>19.8</v>
      </c>
      <c r="D55" s="5">
        <v>24</v>
      </c>
      <c r="E55" s="5">
        <v>26.4</v>
      </c>
      <c r="F55" s="5">
        <v>28.9</v>
      </c>
      <c r="G55" s="5">
        <v>27.1</v>
      </c>
      <c r="H55" s="5">
        <v>29.2</v>
      </c>
      <c r="I55" s="5">
        <v>31.5</v>
      </c>
      <c r="J55" s="5">
        <v>33.1</v>
      </c>
      <c r="K55" s="5">
        <v>32.799999999999997</v>
      </c>
      <c r="L55" s="11">
        <v>33.799999999999997</v>
      </c>
      <c r="M55" s="11">
        <v>33.299999999999997</v>
      </c>
      <c r="N55" s="11">
        <v>34.5</v>
      </c>
      <c r="O55" s="11">
        <v>35.1</v>
      </c>
      <c r="P55" s="11">
        <v>35.6</v>
      </c>
      <c r="Q55" s="11">
        <v>35.200000000000003</v>
      </c>
      <c r="R55" s="11">
        <v>34.770000000000003</v>
      </c>
      <c r="S55" s="11">
        <v>35.700000000000003</v>
      </c>
      <c r="T55" s="6"/>
      <c r="U55" s="45"/>
      <c r="V55">
        <v>2</v>
      </c>
      <c r="W55" s="3">
        <f t="shared" si="3"/>
        <v>15.900000000000002</v>
      </c>
    </row>
    <row r="56" spans="1:23" ht="13.5" customHeight="1" x14ac:dyDescent="0.25">
      <c r="A56" s="45"/>
      <c r="B56">
        <v>3</v>
      </c>
      <c r="C56" s="5">
        <v>20.399999999999999</v>
      </c>
      <c r="D56" s="5">
        <v>22.7</v>
      </c>
      <c r="E56" s="5">
        <v>23.5</v>
      </c>
      <c r="F56" s="5">
        <v>25.3</v>
      </c>
      <c r="G56" s="5">
        <v>24.5</v>
      </c>
      <c r="H56" s="5">
        <v>27.1</v>
      </c>
      <c r="I56" s="5">
        <v>28.3</v>
      </c>
      <c r="J56" s="5">
        <v>32.200000000000003</v>
      </c>
      <c r="K56" s="5">
        <v>32.5</v>
      </c>
      <c r="L56" s="11">
        <v>32.4</v>
      </c>
      <c r="M56" s="11">
        <v>31.9</v>
      </c>
      <c r="N56" s="11">
        <v>33.200000000000003</v>
      </c>
      <c r="O56" s="11">
        <v>34.299999999999997</v>
      </c>
      <c r="P56" s="11">
        <v>34.9</v>
      </c>
      <c r="Q56" s="11">
        <v>35.700000000000003</v>
      </c>
      <c r="R56" s="11">
        <v>36.04</v>
      </c>
      <c r="S56" s="11">
        <v>35.9</v>
      </c>
      <c r="T56" s="6"/>
      <c r="U56" s="45"/>
      <c r="V56">
        <v>3</v>
      </c>
      <c r="W56" s="3">
        <f t="shared" si="3"/>
        <v>15.5</v>
      </c>
    </row>
    <row r="57" spans="1:23" ht="13.5" customHeight="1" x14ac:dyDescent="0.25">
      <c r="A57" s="45"/>
      <c r="B57">
        <v>4</v>
      </c>
      <c r="C57" s="5">
        <v>20.6</v>
      </c>
      <c r="D57" s="5">
        <v>23.9</v>
      </c>
      <c r="E57" s="5">
        <v>26.3</v>
      </c>
      <c r="F57" s="5">
        <v>28.6</v>
      </c>
      <c r="G57" s="5">
        <v>26.3</v>
      </c>
      <c r="H57" s="5">
        <v>28.6</v>
      </c>
      <c r="I57" s="5">
        <v>30.1</v>
      </c>
      <c r="J57" s="5">
        <v>31.1</v>
      </c>
      <c r="K57" s="5">
        <v>31.9</v>
      </c>
      <c r="L57" s="11">
        <v>32</v>
      </c>
      <c r="M57" s="11">
        <v>32.700000000000003</v>
      </c>
      <c r="N57" s="11">
        <v>33.1</v>
      </c>
      <c r="O57" s="11">
        <v>34.5</v>
      </c>
      <c r="P57" s="11">
        <v>35.4</v>
      </c>
      <c r="Q57" s="11">
        <v>36.4</v>
      </c>
      <c r="R57" s="11">
        <v>36.700000000000003</v>
      </c>
      <c r="S57" s="11">
        <v>36.6</v>
      </c>
      <c r="T57" s="6"/>
      <c r="U57" s="45"/>
      <c r="V57">
        <v>4</v>
      </c>
      <c r="W57" s="3">
        <f t="shared" si="3"/>
        <v>16</v>
      </c>
    </row>
    <row r="58" spans="1:23" ht="13.5" customHeight="1" x14ac:dyDescent="0.25">
      <c r="A58" s="45"/>
      <c r="B58">
        <v>5</v>
      </c>
      <c r="C58" s="5">
        <v>21.1</v>
      </c>
      <c r="D58" s="5">
        <v>24.1</v>
      </c>
      <c r="E58" s="5">
        <v>26.2</v>
      </c>
      <c r="F58" s="5">
        <v>30.4</v>
      </c>
      <c r="G58" s="5">
        <v>30.8</v>
      </c>
      <c r="H58" s="5">
        <v>33.200000000000003</v>
      </c>
      <c r="I58" s="5">
        <v>36.1</v>
      </c>
      <c r="J58" s="5">
        <v>39.200000000000003</v>
      </c>
      <c r="K58" s="5">
        <v>41.2</v>
      </c>
      <c r="L58" s="11">
        <v>42.2</v>
      </c>
      <c r="M58" s="11">
        <v>42.3</v>
      </c>
      <c r="N58" s="11">
        <v>43.8</v>
      </c>
      <c r="O58" s="11">
        <v>46</v>
      </c>
      <c r="P58" s="11">
        <v>47.4</v>
      </c>
      <c r="Q58" s="11">
        <v>48.7</v>
      </c>
      <c r="R58" s="11">
        <v>49.06</v>
      </c>
      <c r="S58" s="11">
        <v>48.3</v>
      </c>
      <c r="T58" s="6"/>
      <c r="U58" s="45"/>
      <c r="V58">
        <v>5</v>
      </c>
      <c r="W58" s="3">
        <f t="shared" si="3"/>
        <v>27.199999999999996</v>
      </c>
    </row>
    <row r="59" spans="1:23" ht="13.5" customHeight="1" x14ac:dyDescent="0.25">
      <c r="A59" s="45"/>
      <c r="B59">
        <v>6</v>
      </c>
      <c r="C59" s="5">
        <v>21.6</v>
      </c>
      <c r="D59" s="5">
        <v>24.4</v>
      </c>
      <c r="E59" s="5">
        <v>26.9</v>
      </c>
      <c r="F59" s="5">
        <v>30.5</v>
      </c>
      <c r="G59" s="5">
        <v>28.9</v>
      </c>
      <c r="H59" s="5">
        <v>31.6</v>
      </c>
      <c r="I59" s="5">
        <v>32.700000000000003</v>
      </c>
      <c r="J59" s="5">
        <v>34</v>
      </c>
      <c r="K59" s="5">
        <v>35.9</v>
      </c>
      <c r="L59" s="11">
        <v>36.4</v>
      </c>
      <c r="M59" s="11">
        <v>35.9</v>
      </c>
      <c r="N59" s="11">
        <v>36</v>
      </c>
      <c r="O59" s="11">
        <v>37.799999999999997</v>
      </c>
      <c r="P59" s="11">
        <v>39.5</v>
      </c>
      <c r="Q59" s="11">
        <v>40.9</v>
      </c>
      <c r="R59" s="11">
        <v>42.15</v>
      </c>
      <c r="S59" s="11">
        <v>40.700000000000003</v>
      </c>
      <c r="T59" s="6"/>
      <c r="U59" s="45"/>
      <c r="V59">
        <v>6</v>
      </c>
      <c r="W59" s="3">
        <f t="shared" si="3"/>
        <v>19.100000000000001</v>
      </c>
    </row>
    <row r="60" spans="1:23" ht="13.5" customHeight="1" x14ac:dyDescent="0.25">
      <c r="A60" s="45"/>
      <c r="B60">
        <v>7</v>
      </c>
      <c r="C60" s="5">
        <v>21.5</v>
      </c>
      <c r="D60" s="5">
        <v>24.2</v>
      </c>
      <c r="E60" s="5">
        <v>26.3</v>
      </c>
      <c r="F60" s="5">
        <v>27.9</v>
      </c>
      <c r="G60" s="5">
        <v>27.4</v>
      </c>
      <c r="H60" s="5">
        <v>29.1</v>
      </c>
      <c r="I60" s="5">
        <v>30.9</v>
      </c>
      <c r="J60" s="5">
        <v>32</v>
      </c>
      <c r="K60" s="5">
        <v>32.700000000000003</v>
      </c>
      <c r="L60" s="11">
        <v>33.799999999999997</v>
      </c>
      <c r="M60" s="11">
        <v>33.799999999999997</v>
      </c>
      <c r="N60" s="11">
        <v>35.5</v>
      </c>
      <c r="O60" s="11">
        <v>37.299999999999997</v>
      </c>
      <c r="P60" s="11">
        <v>38.299999999999997</v>
      </c>
      <c r="Q60" s="11">
        <v>38.799999999999997</v>
      </c>
      <c r="R60" s="11">
        <v>39.799999999999997</v>
      </c>
      <c r="S60" s="11">
        <v>38.200000000000003</v>
      </c>
      <c r="T60" s="6"/>
      <c r="U60" s="45"/>
      <c r="V60">
        <v>7</v>
      </c>
      <c r="W60" s="3">
        <f t="shared" si="3"/>
        <v>16.700000000000003</v>
      </c>
    </row>
    <row r="61" spans="1:23" ht="13.5" customHeight="1" x14ac:dyDescent="0.25">
      <c r="A61" s="45"/>
      <c r="B61">
        <v>8</v>
      </c>
      <c r="C61" s="5">
        <v>21.4</v>
      </c>
      <c r="D61" s="5">
        <v>24.7</v>
      </c>
      <c r="E61" s="5">
        <v>26</v>
      </c>
      <c r="F61" s="5">
        <v>29.6</v>
      </c>
      <c r="G61" s="5">
        <v>30</v>
      </c>
      <c r="H61" s="5">
        <v>31.1</v>
      </c>
      <c r="I61" s="5">
        <v>32.700000000000003</v>
      </c>
      <c r="J61" s="5">
        <v>34.799999999999997</v>
      </c>
      <c r="K61" s="5">
        <v>35.5</v>
      </c>
      <c r="L61" s="11">
        <v>36.5</v>
      </c>
      <c r="M61" s="11">
        <v>36.4</v>
      </c>
      <c r="N61" s="11">
        <v>36.6</v>
      </c>
      <c r="O61" s="11">
        <v>36.4</v>
      </c>
      <c r="P61" s="11">
        <v>38.200000000000003</v>
      </c>
      <c r="Q61" s="11">
        <v>41.1</v>
      </c>
      <c r="R61" s="11">
        <v>41.92</v>
      </c>
      <c r="S61" s="11">
        <v>41.3</v>
      </c>
      <c r="T61" s="6"/>
      <c r="U61" s="45"/>
      <c r="V61">
        <v>8</v>
      </c>
      <c r="W61" s="3">
        <f t="shared" si="3"/>
        <v>19.899999999999999</v>
      </c>
    </row>
    <row r="62" spans="1:23" ht="13.5" customHeight="1" x14ac:dyDescent="0.25">
      <c r="A62" s="45"/>
      <c r="B62">
        <v>9</v>
      </c>
      <c r="C62" s="5">
        <v>21.9</v>
      </c>
      <c r="D62" s="5">
        <v>25.2</v>
      </c>
      <c r="E62" s="5">
        <v>27.7</v>
      </c>
      <c r="F62" s="5">
        <v>29.4</v>
      </c>
      <c r="G62" s="5">
        <v>31.8</v>
      </c>
      <c r="H62" s="5">
        <v>32.9</v>
      </c>
      <c r="I62" s="5">
        <v>34.200000000000003</v>
      </c>
      <c r="J62" s="5">
        <v>35.5</v>
      </c>
      <c r="K62" s="5">
        <v>37.200000000000003</v>
      </c>
      <c r="L62" s="11">
        <v>38</v>
      </c>
      <c r="M62" s="11">
        <v>37.799999999999997</v>
      </c>
      <c r="N62" s="11">
        <v>39.299999999999997</v>
      </c>
      <c r="O62" s="11">
        <v>40.299999999999997</v>
      </c>
      <c r="P62" s="11">
        <v>42.3</v>
      </c>
      <c r="Q62" s="11">
        <v>43.1</v>
      </c>
      <c r="R62" s="11">
        <v>43.95</v>
      </c>
      <c r="S62" s="11">
        <v>43.5</v>
      </c>
      <c r="T62" s="6"/>
      <c r="U62" s="45"/>
      <c r="V62">
        <v>9</v>
      </c>
      <c r="W62" s="3">
        <f t="shared" si="3"/>
        <v>21.6</v>
      </c>
    </row>
    <row r="63" spans="1:23" ht="13.5" customHeight="1" x14ac:dyDescent="0.25">
      <c r="A63" s="45"/>
      <c r="B63">
        <v>10</v>
      </c>
      <c r="C63" s="5">
        <v>22.2</v>
      </c>
      <c r="D63" s="5">
        <v>25.7</v>
      </c>
      <c r="E63" s="5">
        <v>27.6</v>
      </c>
      <c r="F63" s="5">
        <v>31.1</v>
      </c>
      <c r="G63" s="5">
        <v>28.6</v>
      </c>
      <c r="H63" s="5">
        <v>30.7</v>
      </c>
      <c r="I63" s="5">
        <v>32.200000000000003</v>
      </c>
      <c r="J63" s="5">
        <v>33.299999999999997</v>
      </c>
      <c r="K63" s="5">
        <v>35.1</v>
      </c>
      <c r="L63" s="11">
        <v>35.5</v>
      </c>
      <c r="M63" s="11">
        <v>35.700000000000003</v>
      </c>
      <c r="N63" s="11">
        <v>37.1</v>
      </c>
      <c r="O63" s="11">
        <v>38.5</v>
      </c>
      <c r="P63" s="11">
        <v>39.799999999999997</v>
      </c>
      <c r="Q63" s="11">
        <v>40</v>
      </c>
      <c r="R63" s="11">
        <v>41.43</v>
      </c>
      <c r="S63" s="11">
        <v>40.799999999999997</v>
      </c>
      <c r="T63" s="6"/>
      <c r="U63" s="45"/>
      <c r="V63">
        <v>10</v>
      </c>
      <c r="W63" s="3">
        <f t="shared" si="3"/>
        <v>18.599999999999998</v>
      </c>
    </row>
    <row r="64" spans="1:23" ht="13.5" customHeight="1" x14ac:dyDescent="0.25">
      <c r="A64" s="45"/>
      <c r="B64">
        <v>11</v>
      </c>
      <c r="C64" s="5">
        <v>22.1</v>
      </c>
      <c r="D64" s="5">
        <v>25.3</v>
      </c>
      <c r="E64" s="5">
        <v>27.7</v>
      </c>
      <c r="F64" s="5">
        <v>30.5</v>
      </c>
      <c r="G64" s="5">
        <v>33.700000000000003</v>
      </c>
      <c r="H64" s="5">
        <v>35.700000000000003</v>
      </c>
      <c r="I64" s="5">
        <v>37.799999999999997</v>
      </c>
      <c r="J64" s="5">
        <v>40.9</v>
      </c>
      <c r="K64" s="5">
        <v>42.6</v>
      </c>
      <c r="L64" s="11">
        <v>41.5</v>
      </c>
      <c r="M64" s="11">
        <v>41.8</v>
      </c>
      <c r="N64" s="11">
        <v>42.7</v>
      </c>
      <c r="O64" s="11">
        <v>45.2</v>
      </c>
      <c r="P64" s="11">
        <v>46.5</v>
      </c>
      <c r="Q64" s="11">
        <v>48.7</v>
      </c>
      <c r="R64" s="11">
        <v>49.44</v>
      </c>
      <c r="S64" s="11">
        <v>48.9</v>
      </c>
      <c r="T64" s="6"/>
      <c r="U64" s="45"/>
      <c r="V64">
        <v>11</v>
      </c>
      <c r="W64" s="3">
        <f t="shared" si="3"/>
        <v>26.799999999999997</v>
      </c>
    </row>
    <row r="65" spans="1:23" ht="13.5" customHeight="1" x14ac:dyDescent="0.25">
      <c r="A65" s="45"/>
      <c r="B65">
        <v>12</v>
      </c>
      <c r="C65" s="5">
        <v>22.8</v>
      </c>
      <c r="D65" s="5">
        <v>25.8</v>
      </c>
      <c r="E65" s="5">
        <v>28.1</v>
      </c>
      <c r="F65" s="5">
        <v>30.2</v>
      </c>
      <c r="G65" s="5">
        <v>31</v>
      </c>
      <c r="H65" s="5">
        <v>33.1</v>
      </c>
      <c r="I65" s="5">
        <v>35.5</v>
      </c>
      <c r="J65" s="5">
        <v>37.1</v>
      </c>
      <c r="K65" s="5">
        <v>37.9</v>
      </c>
      <c r="L65" s="11">
        <v>38.799999999999997</v>
      </c>
      <c r="M65" s="11">
        <v>38.5</v>
      </c>
      <c r="N65" s="11">
        <v>40.299999999999997</v>
      </c>
      <c r="O65" s="11">
        <v>41.6</v>
      </c>
      <c r="P65" s="11">
        <v>42.9</v>
      </c>
      <c r="Q65" s="11">
        <v>44.7</v>
      </c>
      <c r="R65" s="11">
        <v>46.13</v>
      </c>
      <c r="S65" s="11">
        <v>45.2</v>
      </c>
      <c r="T65" s="6"/>
      <c r="U65" s="45"/>
      <c r="V65">
        <v>12</v>
      </c>
      <c r="W65" s="3">
        <f t="shared" si="3"/>
        <v>22.400000000000002</v>
      </c>
    </row>
    <row r="66" spans="1:23" ht="13.5" customHeight="1" x14ac:dyDescent="0.25">
      <c r="A66" s="45" t="s">
        <v>49</v>
      </c>
      <c r="B66">
        <v>1</v>
      </c>
      <c r="C66" s="5">
        <v>18.399999999999999</v>
      </c>
      <c r="D66" s="5">
        <v>22.6</v>
      </c>
      <c r="E66" s="5">
        <v>25.1</v>
      </c>
      <c r="F66" s="5">
        <v>26.3</v>
      </c>
      <c r="G66" s="5" t="s">
        <v>69</v>
      </c>
      <c r="H66" s="5">
        <v>28.5</v>
      </c>
      <c r="I66" s="5">
        <v>29.5</v>
      </c>
      <c r="J66" s="5">
        <v>30.5</v>
      </c>
      <c r="K66" s="5">
        <v>31.3</v>
      </c>
      <c r="L66" s="11">
        <v>30.7</v>
      </c>
      <c r="M66" s="11">
        <v>30.9</v>
      </c>
      <c r="N66" s="11">
        <v>32.200000000000003</v>
      </c>
      <c r="O66" s="5">
        <v>32.299999999999997</v>
      </c>
      <c r="P66" s="5">
        <v>33.200000000000003</v>
      </c>
      <c r="Q66" s="11">
        <v>34</v>
      </c>
      <c r="R66" s="11">
        <v>33.21</v>
      </c>
      <c r="S66" s="11">
        <v>33.700000000000003</v>
      </c>
      <c r="T66" s="6"/>
      <c r="U66" s="45" t="s">
        <v>49</v>
      </c>
      <c r="V66">
        <v>1</v>
      </c>
      <c r="W66" s="3">
        <f t="shared" si="3"/>
        <v>15.300000000000004</v>
      </c>
    </row>
    <row r="67" spans="1:23" ht="13.5" customHeight="1" x14ac:dyDescent="0.25">
      <c r="A67" s="45"/>
      <c r="B67">
        <v>2</v>
      </c>
      <c r="C67" s="9">
        <v>19</v>
      </c>
      <c r="D67" s="9">
        <v>22.3</v>
      </c>
      <c r="E67" s="5">
        <v>26.1</v>
      </c>
      <c r="F67" s="5">
        <v>27.5</v>
      </c>
      <c r="G67" s="5">
        <v>27.4</v>
      </c>
      <c r="H67" s="5">
        <v>30.2</v>
      </c>
      <c r="I67" s="5">
        <v>32.299999999999997</v>
      </c>
      <c r="J67" s="5">
        <v>33.700000000000003</v>
      </c>
      <c r="K67" s="5">
        <v>36.200000000000003</v>
      </c>
      <c r="L67" s="11">
        <v>37.799999999999997</v>
      </c>
      <c r="M67" s="11">
        <v>37.4</v>
      </c>
      <c r="N67" s="11">
        <v>39.200000000000003</v>
      </c>
      <c r="O67" s="7">
        <v>40.200000000000003</v>
      </c>
      <c r="P67" s="11">
        <v>40.9</v>
      </c>
      <c r="Q67" s="11">
        <v>42.8</v>
      </c>
      <c r="R67" s="11">
        <v>43</v>
      </c>
      <c r="S67" s="11">
        <v>43.1</v>
      </c>
      <c r="T67" s="6"/>
      <c r="U67" s="45"/>
      <c r="V67">
        <v>2</v>
      </c>
      <c r="W67" s="3">
        <f t="shared" si="3"/>
        <v>24.1</v>
      </c>
    </row>
    <row r="68" spans="1:23" ht="13.5" customHeight="1" x14ac:dyDescent="0.25">
      <c r="A68" s="45"/>
      <c r="B68">
        <v>3</v>
      </c>
      <c r="C68" s="9">
        <v>20.5</v>
      </c>
      <c r="D68" s="9">
        <v>22.6</v>
      </c>
      <c r="E68" s="5">
        <v>25.4</v>
      </c>
      <c r="F68" s="5">
        <v>27.4</v>
      </c>
      <c r="G68" s="5">
        <v>29.3</v>
      </c>
      <c r="H68" s="5">
        <v>31.4</v>
      </c>
      <c r="I68" s="5">
        <v>33.299999999999997</v>
      </c>
      <c r="J68" s="5">
        <v>34.200000000000003</v>
      </c>
      <c r="K68" s="5">
        <v>36.6</v>
      </c>
      <c r="L68" s="11">
        <v>37.5</v>
      </c>
      <c r="M68" s="11">
        <v>37.4</v>
      </c>
      <c r="N68" s="11">
        <v>38.799999999999997</v>
      </c>
      <c r="O68" s="7">
        <v>40.4</v>
      </c>
      <c r="P68" s="11">
        <v>42.3</v>
      </c>
      <c r="Q68" s="11">
        <v>43.8</v>
      </c>
      <c r="R68" s="11">
        <v>45.4</v>
      </c>
      <c r="S68" s="11">
        <v>45.6</v>
      </c>
      <c r="T68" s="6"/>
      <c r="U68" s="45"/>
      <c r="V68">
        <v>3</v>
      </c>
      <c r="W68" s="3">
        <f t="shared" si="3"/>
        <v>25.1</v>
      </c>
    </row>
    <row r="69" spans="1:23" ht="13.5" customHeight="1" x14ac:dyDescent="0.25">
      <c r="A69" s="45"/>
      <c r="B69">
        <v>4</v>
      </c>
      <c r="C69" s="9">
        <v>20.5</v>
      </c>
      <c r="D69" s="9">
        <v>23</v>
      </c>
      <c r="E69" s="5">
        <v>25.4</v>
      </c>
      <c r="F69" s="5">
        <v>26.5</v>
      </c>
      <c r="G69" s="5">
        <v>27.1</v>
      </c>
      <c r="H69" s="5">
        <v>27.8</v>
      </c>
      <c r="I69" s="5">
        <v>28.8</v>
      </c>
      <c r="J69" s="5">
        <v>28.7</v>
      </c>
      <c r="K69" s="5">
        <v>30.2</v>
      </c>
      <c r="L69" s="11">
        <v>30.6</v>
      </c>
      <c r="M69" s="11">
        <v>30.2</v>
      </c>
      <c r="N69" s="11">
        <v>31</v>
      </c>
      <c r="O69" s="7">
        <v>31.2</v>
      </c>
      <c r="P69" s="11">
        <v>31.4</v>
      </c>
      <c r="Q69" s="11">
        <v>31.4</v>
      </c>
      <c r="R69" s="11">
        <v>31.11</v>
      </c>
      <c r="S69" s="11">
        <v>32.200000000000003</v>
      </c>
      <c r="T69" s="6"/>
      <c r="U69" s="45"/>
      <c r="V69">
        <v>4</v>
      </c>
      <c r="W69" s="3">
        <f t="shared" si="3"/>
        <v>11.700000000000003</v>
      </c>
    </row>
    <row r="70" spans="1:23" ht="13.5" customHeight="1" x14ac:dyDescent="0.25">
      <c r="A70" s="45"/>
      <c r="B70">
        <v>5</v>
      </c>
      <c r="C70" s="9">
        <v>20.8</v>
      </c>
      <c r="D70" s="9">
        <v>24.5</v>
      </c>
      <c r="E70" s="5">
        <v>27.6</v>
      </c>
      <c r="F70" s="5">
        <v>30.9</v>
      </c>
      <c r="G70" s="5">
        <v>33.4</v>
      </c>
      <c r="H70" s="5">
        <v>36.5</v>
      </c>
      <c r="I70" s="5">
        <v>39.299999999999997</v>
      </c>
      <c r="J70" s="5">
        <v>41.6</v>
      </c>
      <c r="K70" s="5">
        <v>44.9</v>
      </c>
      <c r="L70" s="11">
        <v>45.9</v>
      </c>
      <c r="M70" s="11">
        <v>46.6</v>
      </c>
      <c r="N70" s="11">
        <v>48.4</v>
      </c>
      <c r="O70" s="7">
        <v>49.4</v>
      </c>
      <c r="P70" s="11">
        <v>50.7</v>
      </c>
      <c r="Q70" s="11">
        <v>52.2</v>
      </c>
      <c r="R70" s="11">
        <v>52.69</v>
      </c>
      <c r="S70" s="11">
        <v>52.2</v>
      </c>
      <c r="T70" s="6"/>
      <c r="U70" s="45"/>
      <c r="V70">
        <v>5</v>
      </c>
      <c r="W70" s="3">
        <f t="shared" si="3"/>
        <v>31.400000000000002</v>
      </c>
    </row>
    <row r="71" spans="1:23" ht="13.5" customHeight="1" x14ac:dyDescent="0.25">
      <c r="A71" s="45"/>
      <c r="B71">
        <v>6</v>
      </c>
      <c r="C71" s="9">
        <v>20.100000000000001</v>
      </c>
      <c r="D71" s="9">
        <v>23.2</v>
      </c>
      <c r="E71" s="5">
        <v>26.5</v>
      </c>
      <c r="F71" s="5">
        <v>28.1</v>
      </c>
      <c r="G71" s="5">
        <v>29</v>
      </c>
      <c r="H71" s="5">
        <v>29.3</v>
      </c>
      <c r="I71" s="5">
        <v>30.3</v>
      </c>
      <c r="J71" s="5">
        <v>30.5</v>
      </c>
      <c r="K71" s="5">
        <v>31.9</v>
      </c>
      <c r="L71" s="11">
        <v>32.200000000000003</v>
      </c>
      <c r="M71" s="11">
        <v>32.1</v>
      </c>
      <c r="N71" s="11">
        <v>33.1</v>
      </c>
      <c r="O71" s="7">
        <v>33.9</v>
      </c>
      <c r="P71" s="11">
        <v>35.799999999999997</v>
      </c>
      <c r="Q71" s="11">
        <v>36.799999999999997</v>
      </c>
      <c r="R71" s="11">
        <v>36.840000000000003</v>
      </c>
      <c r="S71" s="11">
        <v>36.6</v>
      </c>
      <c r="T71" s="6"/>
      <c r="U71" s="45"/>
      <c r="V71">
        <v>6</v>
      </c>
      <c r="W71" s="3">
        <f t="shared" si="3"/>
        <v>16.5</v>
      </c>
    </row>
    <row r="72" spans="1:23" ht="13.5" customHeight="1" x14ac:dyDescent="0.25">
      <c r="A72" s="45"/>
      <c r="B72">
        <v>7</v>
      </c>
      <c r="C72" s="9">
        <v>21.8</v>
      </c>
      <c r="D72" s="9">
        <v>24.8</v>
      </c>
      <c r="E72" s="5">
        <v>26.7</v>
      </c>
      <c r="F72" s="5">
        <v>28.3</v>
      </c>
      <c r="G72" s="5">
        <v>29</v>
      </c>
      <c r="H72" s="5">
        <v>30</v>
      </c>
      <c r="I72" s="5">
        <v>31.4</v>
      </c>
      <c r="J72" s="5">
        <v>31.7</v>
      </c>
      <c r="K72" s="5">
        <v>33.6</v>
      </c>
      <c r="L72" s="11">
        <v>33.5</v>
      </c>
      <c r="M72" s="11">
        <v>32.9</v>
      </c>
      <c r="N72" s="11">
        <v>34.4</v>
      </c>
      <c r="O72" s="7">
        <v>34.5</v>
      </c>
      <c r="P72" s="11">
        <v>35.9</v>
      </c>
      <c r="Q72" s="11">
        <v>37</v>
      </c>
      <c r="R72" s="11">
        <v>36.880000000000003</v>
      </c>
      <c r="S72" s="11">
        <v>36.4</v>
      </c>
      <c r="T72" s="6"/>
      <c r="U72" s="45"/>
      <c r="V72">
        <v>7</v>
      </c>
      <c r="W72" s="3">
        <f t="shared" si="3"/>
        <v>14.599999999999998</v>
      </c>
    </row>
    <row r="73" spans="1:23" ht="13.5" customHeight="1" x14ac:dyDescent="0.25">
      <c r="A73" s="45"/>
      <c r="B73">
        <v>8</v>
      </c>
      <c r="C73" s="9">
        <v>21.7</v>
      </c>
      <c r="D73" s="9">
        <v>23.6</v>
      </c>
      <c r="E73" s="5">
        <v>26.6</v>
      </c>
      <c r="F73" s="5">
        <v>29.6</v>
      </c>
      <c r="G73" s="5">
        <v>31.2</v>
      </c>
      <c r="H73" s="5">
        <v>33.299999999999997</v>
      </c>
      <c r="I73" s="5">
        <v>35.6</v>
      </c>
      <c r="J73" s="5">
        <v>37</v>
      </c>
      <c r="K73" s="5">
        <v>39</v>
      </c>
      <c r="L73" s="11">
        <v>39.1</v>
      </c>
      <c r="M73" s="11">
        <v>38.700000000000003</v>
      </c>
      <c r="N73" s="11">
        <v>40</v>
      </c>
      <c r="O73" s="7">
        <v>41.5</v>
      </c>
      <c r="P73" s="11">
        <v>42.3</v>
      </c>
      <c r="Q73" s="11">
        <v>43.2</v>
      </c>
      <c r="R73" s="11">
        <v>44.05</v>
      </c>
      <c r="S73" s="11">
        <v>44</v>
      </c>
      <c r="T73" s="6"/>
      <c r="U73" s="45"/>
      <c r="V73">
        <v>8</v>
      </c>
      <c r="W73" s="3">
        <f t="shared" si="3"/>
        <v>22.3</v>
      </c>
    </row>
    <row r="74" spans="1:23" ht="13.5" customHeight="1" x14ac:dyDescent="0.25">
      <c r="A74" s="45"/>
      <c r="B74">
        <v>9</v>
      </c>
      <c r="C74" s="9">
        <v>21.8</v>
      </c>
      <c r="D74" s="9">
        <v>25.1</v>
      </c>
      <c r="E74" s="5">
        <v>27.4</v>
      </c>
      <c r="F74" s="5">
        <v>29.6</v>
      </c>
      <c r="G74" s="5">
        <v>30.5</v>
      </c>
      <c r="H74" s="5">
        <v>31.3</v>
      </c>
      <c r="I74" s="5">
        <v>33.700000000000003</v>
      </c>
      <c r="J74" s="5">
        <v>34.5</v>
      </c>
      <c r="K74" s="5">
        <v>36.5</v>
      </c>
      <c r="L74" s="11">
        <v>37.6</v>
      </c>
      <c r="M74" s="11">
        <v>36.799999999999997</v>
      </c>
      <c r="N74" s="11">
        <v>37.9</v>
      </c>
      <c r="O74" s="7">
        <v>39.1</v>
      </c>
      <c r="P74" s="11">
        <v>41.2</v>
      </c>
      <c r="Q74" s="11">
        <v>42.9</v>
      </c>
      <c r="R74" s="11">
        <v>44.3</v>
      </c>
      <c r="S74" s="11">
        <v>44.1</v>
      </c>
      <c r="T74" s="6"/>
      <c r="U74" s="45"/>
      <c r="V74">
        <v>9</v>
      </c>
      <c r="W74" s="3">
        <f t="shared" si="3"/>
        <v>22.3</v>
      </c>
    </row>
    <row r="75" spans="1:23" ht="13.5" customHeight="1" x14ac:dyDescent="0.25">
      <c r="A75" s="45"/>
      <c r="B75">
        <v>10</v>
      </c>
      <c r="C75" s="9">
        <v>21.4</v>
      </c>
      <c r="D75" s="9">
        <v>24.6</v>
      </c>
      <c r="E75" s="5">
        <v>27.5</v>
      </c>
      <c r="F75" s="5">
        <v>27.8</v>
      </c>
      <c r="G75" s="5">
        <v>27.9</v>
      </c>
      <c r="H75" s="5">
        <v>30.2</v>
      </c>
      <c r="I75" s="5">
        <v>32.200000000000003</v>
      </c>
      <c r="J75" s="5">
        <v>34.6</v>
      </c>
      <c r="K75" s="5">
        <v>37</v>
      </c>
      <c r="L75" s="11">
        <v>37.6</v>
      </c>
      <c r="M75" s="11">
        <v>37.4</v>
      </c>
      <c r="N75" s="11">
        <v>39.700000000000003</v>
      </c>
      <c r="O75" s="7">
        <v>40.700000000000003</v>
      </c>
      <c r="P75" s="11">
        <v>43</v>
      </c>
      <c r="Q75" s="11">
        <v>43.8</v>
      </c>
      <c r="R75" s="11">
        <v>45.62</v>
      </c>
      <c r="S75" s="11">
        <v>46.2</v>
      </c>
      <c r="T75" s="6"/>
      <c r="U75" s="45"/>
      <c r="V75">
        <v>10</v>
      </c>
      <c r="W75" s="3">
        <f t="shared" si="3"/>
        <v>24.800000000000004</v>
      </c>
    </row>
    <row r="76" spans="1:23" ht="13.5" customHeight="1" x14ac:dyDescent="0.25">
      <c r="A76" s="45"/>
      <c r="B76">
        <v>11</v>
      </c>
      <c r="C76" s="9">
        <v>22.2</v>
      </c>
      <c r="D76" s="9">
        <v>23.9</v>
      </c>
      <c r="E76" s="5">
        <v>26.4</v>
      </c>
      <c r="F76" s="5">
        <v>28.1</v>
      </c>
      <c r="G76" s="5">
        <v>30</v>
      </c>
      <c r="H76" s="5">
        <v>32.700000000000003</v>
      </c>
      <c r="I76" s="5">
        <v>35.1</v>
      </c>
      <c r="J76" s="5">
        <v>35.9</v>
      </c>
      <c r="K76" s="5">
        <v>37.700000000000003</v>
      </c>
      <c r="L76" s="11">
        <v>38</v>
      </c>
      <c r="M76" s="11">
        <v>38.200000000000003</v>
      </c>
      <c r="N76" s="11">
        <v>39.200000000000003</v>
      </c>
      <c r="O76" s="7">
        <v>40.6</v>
      </c>
      <c r="P76" s="11">
        <v>42.1</v>
      </c>
      <c r="Q76" s="11">
        <v>43.5</v>
      </c>
      <c r="R76" s="11">
        <v>44.52</v>
      </c>
      <c r="S76" s="11">
        <v>44.6</v>
      </c>
      <c r="T76" s="6"/>
      <c r="U76" s="45"/>
      <c r="V76">
        <v>11</v>
      </c>
      <c r="W76" s="3">
        <f t="shared" si="3"/>
        <v>22.400000000000002</v>
      </c>
    </row>
    <row r="77" spans="1:23" ht="13.5" customHeight="1" x14ac:dyDescent="0.25">
      <c r="A77" s="45"/>
      <c r="B77">
        <v>12</v>
      </c>
      <c r="C77" s="9">
        <v>22</v>
      </c>
      <c r="D77" s="9">
        <v>23.7</v>
      </c>
      <c r="E77" s="5">
        <v>25.5</v>
      </c>
      <c r="F77" s="5">
        <v>27.7</v>
      </c>
      <c r="G77" s="5">
        <v>27.7</v>
      </c>
      <c r="H77" s="5">
        <v>29.2</v>
      </c>
      <c r="I77" s="5">
        <v>30.7</v>
      </c>
      <c r="J77" s="5">
        <v>31.2</v>
      </c>
      <c r="K77" s="5">
        <v>33.1</v>
      </c>
      <c r="L77" s="11">
        <v>33.799999999999997</v>
      </c>
      <c r="M77" s="11">
        <v>33.6</v>
      </c>
      <c r="N77" s="11">
        <v>35</v>
      </c>
      <c r="O77" s="7">
        <v>35.799999999999997</v>
      </c>
      <c r="P77" s="11">
        <v>37</v>
      </c>
      <c r="Q77" s="11">
        <v>38.200000000000003</v>
      </c>
      <c r="R77" s="11">
        <v>39.28</v>
      </c>
      <c r="S77" s="11">
        <v>38.6</v>
      </c>
      <c r="T77" s="6"/>
      <c r="U77" s="45"/>
      <c r="V77">
        <v>12</v>
      </c>
      <c r="W77" s="3">
        <f t="shared" si="3"/>
        <v>16.600000000000001</v>
      </c>
    </row>
    <row r="78" spans="1:23" ht="13.5" customHeight="1" x14ac:dyDescent="0.25">
      <c r="A78" s="45" t="s">
        <v>50</v>
      </c>
      <c r="B78">
        <v>1</v>
      </c>
      <c r="C78" s="9">
        <v>18.5</v>
      </c>
      <c r="D78" s="9">
        <v>21.3</v>
      </c>
      <c r="E78" s="5">
        <v>23.1</v>
      </c>
      <c r="F78" s="5">
        <v>24.7</v>
      </c>
      <c r="G78" s="5">
        <v>25.2</v>
      </c>
      <c r="H78" s="5">
        <v>25.7</v>
      </c>
      <c r="I78" s="5">
        <v>25.8</v>
      </c>
      <c r="J78" s="5">
        <v>26.6</v>
      </c>
      <c r="K78" s="5">
        <v>35</v>
      </c>
      <c r="L78" s="11">
        <v>28.3</v>
      </c>
      <c r="M78" s="11">
        <v>27.8</v>
      </c>
      <c r="N78" s="11">
        <v>28.7</v>
      </c>
      <c r="O78" s="5">
        <v>29.6</v>
      </c>
      <c r="P78" s="5">
        <v>29.3</v>
      </c>
      <c r="Q78" s="11">
        <v>30.2</v>
      </c>
      <c r="R78" s="11">
        <v>31.09</v>
      </c>
      <c r="S78" s="11">
        <v>30.1</v>
      </c>
      <c r="T78" s="6"/>
      <c r="U78" s="45" t="s">
        <v>50</v>
      </c>
      <c r="V78">
        <v>1</v>
      </c>
      <c r="W78" s="3">
        <f t="shared" si="3"/>
        <v>11.600000000000001</v>
      </c>
    </row>
    <row r="79" spans="1:23" ht="13.5" customHeight="1" x14ac:dyDescent="0.25">
      <c r="A79" s="45"/>
      <c r="B79">
        <v>2</v>
      </c>
      <c r="C79" s="9">
        <v>19</v>
      </c>
      <c r="D79" s="9">
        <v>25</v>
      </c>
      <c r="E79" s="5">
        <v>28.9</v>
      </c>
      <c r="F79" s="5">
        <v>30.9</v>
      </c>
      <c r="G79" s="5">
        <v>32</v>
      </c>
      <c r="H79" s="5">
        <v>34.4</v>
      </c>
      <c r="I79" s="5">
        <v>36.6</v>
      </c>
      <c r="J79" s="5">
        <v>38.200000000000003</v>
      </c>
      <c r="K79" s="5">
        <v>39.200000000000003</v>
      </c>
      <c r="L79" s="11">
        <v>41.2</v>
      </c>
      <c r="M79" s="11">
        <v>41.6</v>
      </c>
      <c r="N79" s="11">
        <v>42.7</v>
      </c>
      <c r="O79" s="7">
        <v>44.8</v>
      </c>
      <c r="P79" s="11">
        <v>46.7</v>
      </c>
      <c r="Q79" s="11">
        <v>48.4</v>
      </c>
      <c r="R79" s="11">
        <v>50.04</v>
      </c>
      <c r="S79" s="11">
        <v>48.9</v>
      </c>
      <c r="T79" s="6"/>
      <c r="U79" s="45"/>
      <c r="V79">
        <v>2</v>
      </c>
      <c r="W79" s="3">
        <f t="shared" si="3"/>
        <v>29.9</v>
      </c>
    </row>
    <row r="80" spans="1:23" ht="13.5" customHeight="1" x14ac:dyDescent="0.25">
      <c r="A80" s="45"/>
      <c r="B80">
        <v>3</v>
      </c>
      <c r="C80" s="9">
        <v>20</v>
      </c>
      <c r="D80" s="9">
        <v>22.6</v>
      </c>
      <c r="E80" s="5">
        <v>24.8</v>
      </c>
      <c r="F80" s="5">
        <v>26.9</v>
      </c>
      <c r="G80" s="5">
        <v>29.1</v>
      </c>
      <c r="H80" s="5">
        <v>30.3</v>
      </c>
      <c r="I80" s="5">
        <v>31.8</v>
      </c>
      <c r="J80" s="5">
        <v>33.299999999999997</v>
      </c>
      <c r="K80" s="5">
        <v>34.5</v>
      </c>
      <c r="L80" s="11">
        <v>35</v>
      </c>
      <c r="M80" s="11">
        <v>35</v>
      </c>
      <c r="N80" s="11">
        <v>36.700000000000003</v>
      </c>
      <c r="O80" s="7">
        <v>39.1</v>
      </c>
      <c r="P80" s="11">
        <v>41.6</v>
      </c>
      <c r="Q80" s="11">
        <v>43.1</v>
      </c>
      <c r="R80" s="11">
        <v>45.73</v>
      </c>
      <c r="S80" s="11">
        <v>45.7</v>
      </c>
      <c r="T80" s="6"/>
      <c r="U80" s="45"/>
      <c r="V80">
        <v>3</v>
      </c>
      <c r="W80" s="3">
        <f t="shared" si="3"/>
        <v>25.700000000000003</v>
      </c>
    </row>
    <row r="81" spans="1:23" ht="13.5" customHeight="1" x14ac:dyDescent="0.25">
      <c r="A81" s="45"/>
      <c r="B81">
        <v>4</v>
      </c>
      <c r="C81" s="9">
        <v>20.7</v>
      </c>
      <c r="D81" s="9">
        <v>24.6</v>
      </c>
      <c r="E81" s="5">
        <v>28</v>
      </c>
      <c r="F81" s="5">
        <v>28.6</v>
      </c>
      <c r="G81" s="5">
        <v>30.6</v>
      </c>
      <c r="H81" s="5">
        <v>32.9</v>
      </c>
      <c r="I81" s="5">
        <v>35</v>
      </c>
      <c r="J81" s="5">
        <v>36.799999999999997</v>
      </c>
      <c r="K81" s="5">
        <v>35</v>
      </c>
      <c r="L81" s="11">
        <v>39.200000000000003</v>
      </c>
      <c r="M81" s="11">
        <v>38.9</v>
      </c>
      <c r="N81" s="11">
        <v>40.9</v>
      </c>
      <c r="O81" s="7">
        <v>42.4</v>
      </c>
      <c r="P81" s="11">
        <v>45</v>
      </c>
      <c r="Q81" s="11">
        <v>46</v>
      </c>
      <c r="R81" s="11">
        <v>47.43</v>
      </c>
      <c r="S81" s="11">
        <v>43.4</v>
      </c>
      <c r="T81" s="6"/>
      <c r="U81" s="45"/>
      <c r="V81">
        <v>4</v>
      </c>
      <c r="W81" s="3">
        <f t="shared" si="3"/>
        <v>22.7</v>
      </c>
    </row>
    <row r="82" spans="1:23" ht="13.5" customHeight="1" x14ac:dyDescent="0.25">
      <c r="A82" s="45"/>
      <c r="B82">
        <v>5</v>
      </c>
      <c r="C82" s="9">
        <v>20.6</v>
      </c>
      <c r="D82" s="9">
        <v>24.1</v>
      </c>
      <c r="E82" s="5">
        <v>26.1</v>
      </c>
      <c r="F82" s="5">
        <v>28.1</v>
      </c>
      <c r="G82" s="5">
        <v>30.6</v>
      </c>
      <c r="H82" s="5">
        <v>30.4</v>
      </c>
      <c r="I82" s="5">
        <v>32.4</v>
      </c>
      <c r="J82" s="5">
        <v>34.799999999999997</v>
      </c>
      <c r="K82" s="5">
        <v>35</v>
      </c>
      <c r="L82" s="11">
        <v>35.4</v>
      </c>
      <c r="M82" s="11">
        <v>35.4</v>
      </c>
      <c r="N82" s="11">
        <v>36.6</v>
      </c>
      <c r="O82" s="7">
        <v>38</v>
      </c>
      <c r="P82" s="11">
        <v>40</v>
      </c>
      <c r="Q82" s="11">
        <v>41.8</v>
      </c>
      <c r="R82" s="11">
        <v>43.14</v>
      </c>
      <c r="S82" s="11">
        <v>41.3</v>
      </c>
      <c r="T82" s="6"/>
      <c r="U82" s="45"/>
      <c r="V82">
        <v>5</v>
      </c>
      <c r="W82" s="3">
        <f t="shared" si="3"/>
        <v>20.699999999999996</v>
      </c>
    </row>
    <row r="83" spans="1:23" ht="13.5" customHeight="1" x14ac:dyDescent="0.25">
      <c r="A83" s="45"/>
      <c r="B83">
        <v>6</v>
      </c>
      <c r="C83" s="9">
        <v>20.9</v>
      </c>
      <c r="D83" s="9">
        <v>23.7</v>
      </c>
      <c r="E83" s="5">
        <v>25.4</v>
      </c>
      <c r="F83" s="5">
        <v>28</v>
      </c>
      <c r="G83" s="5">
        <v>30</v>
      </c>
      <c r="H83" s="5">
        <v>31.6</v>
      </c>
      <c r="I83" s="5">
        <v>33.299999999999997</v>
      </c>
      <c r="J83" s="5">
        <v>35</v>
      </c>
      <c r="K83" s="5">
        <v>36</v>
      </c>
      <c r="L83" s="11">
        <v>37.1</v>
      </c>
      <c r="M83" s="11">
        <v>37.299999999999997</v>
      </c>
      <c r="N83" s="11">
        <v>38.1</v>
      </c>
      <c r="O83" s="7">
        <v>39.299999999999997</v>
      </c>
      <c r="P83" s="11">
        <v>42.4</v>
      </c>
      <c r="Q83" s="11">
        <v>44.4</v>
      </c>
      <c r="R83" s="11">
        <v>45.17</v>
      </c>
      <c r="S83" s="11">
        <v>44.6</v>
      </c>
      <c r="T83" s="6"/>
      <c r="U83" s="45"/>
      <c r="V83">
        <v>6</v>
      </c>
      <c r="W83" s="3">
        <f t="shared" si="3"/>
        <v>23.700000000000003</v>
      </c>
    </row>
    <row r="84" spans="1:23" ht="13.5" customHeight="1" x14ac:dyDescent="0.25">
      <c r="A84" s="45"/>
      <c r="B84">
        <v>7</v>
      </c>
      <c r="C84" s="9">
        <v>21.5</v>
      </c>
      <c r="D84" s="9">
        <v>26.3</v>
      </c>
      <c r="E84" s="5">
        <v>28.1</v>
      </c>
      <c r="F84" s="5">
        <v>29.8</v>
      </c>
      <c r="G84" s="5">
        <v>32.700000000000003</v>
      </c>
      <c r="H84" s="5">
        <v>34.200000000000003</v>
      </c>
      <c r="I84" s="5">
        <v>35.5</v>
      </c>
      <c r="J84" s="5">
        <v>36.5</v>
      </c>
      <c r="K84" s="5">
        <v>37.700000000000003</v>
      </c>
      <c r="L84" s="11">
        <v>39</v>
      </c>
      <c r="M84" s="11">
        <v>40.299999999999997</v>
      </c>
      <c r="N84" s="11">
        <v>43</v>
      </c>
      <c r="O84" s="7">
        <v>44.9</v>
      </c>
      <c r="P84" s="11">
        <v>48.1</v>
      </c>
      <c r="Q84" s="11">
        <v>49</v>
      </c>
      <c r="R84" s="11">
        <v>50.8</v>
      </c>
      <c r="S84" s="11">
        <v>47.1</v>
      </c>
      <c r="T84" s="6"/>
      <c r="U84" s="45"/>
      <c r="V84">
        <v>7</v>
      </c>
      <c r="W84" s="3">
        <f t="shared" si="3"/>
        <v>25.6</v>
      </c>
    </row>
    <row r="85" spans="1:23" ht="13.5" customHeight="1" x14ac:dyDescent="0.25">
      <c r="A85" s="45"/>
      <c r="B85">
        <v>8</v>
      </c>
      <c r="C85" s="39">
        <v>21.1</v>
      </c>
      <c r="D85" s="40">
        <v>23.6</v>
      </c>
      <c r="E85" s="5">
        <v>24.7</v>
      </c>
      <c r="F85" s="5">
        <v>26.6</v>
      </c>
      <c r="G85" s="5">
        <v>27.7</v>
      </c>
      <c r="H85" s="5">
        <v>29</v>
      </c>
      <c r="I85" s="5">
        <v>28.4</v>
      </c>
      <c r="J85" s="5">
        <v>29.1</v>
      </c>
      <c r="K85" s="5">
        <v>30.1</v>
      </c>
      <c r="L85" s="11">
        <v>30.4</v>
      </c>
      <c r="M85" s="11">
        <v>30.3</v>
      </c>
      <c r="N85" s="11">
        <v>30.5</v>
      </c>
      <c r="O85" s="7">
        <v>31.1</v>
      </c>
      <c r="P85" s="11">
        <v>32.299999999999997</v>
      </c>
      <c r="Q85" s="11">
        <v>33.799999999999997</v>
      </c>
      <c r="R85" s="11">
        <v>33.72</v>
      </c>
      <c r="S85" s="11">
        <v>32.6</v>
      </c>
      <c r="T85" s="6"/>
      <c r="U85" s="45"/>
      <c r="V85">
        <v>8</v>
      </c>
      <c r="W85" s="3">
        <f t="shared" si="3"/>
        <v>11.5</v>
      </c>
    </row>
    <row r="86" spans="1:23" ht="13.5" customHeight="1" x14ac:dyDescent="0.25">
      <c r="A86" s="45"/>
      <c r="B86">
        <v>9</v>
      </c>
      <c r="C86" s="9">
        <v>21.1</v>
      </c>
      <c r="D86" s="9">
        <v>24.3</v>
      </c>
      <c r="E86" s="5">
        <v>26.6</v>
      </c>
      <c r="F86" s="5">
        <v>28.4</v>
      </c>
      <c r="G86" s="5">
        <v>32</v>
      </c>
      <c r="H86" s="5">
        <v>32.4</v>
      </c>
      <c r="I86" s="5">
        <v>34</v>
      </c>
      <c r="J86" s="5">
        <v>36.200000000000003</v>
      </c>
      <c r="K86" s="5">
        <v>34</v>
      </c>
      <c r="L86" s="11">
        <v>37.9</v>
      </c>
      <c r="M86" s="11">
        <v>36.700000000000003</v>
      </c>
      <c r="N86" s="11">
        <v>38.299999999999997</v>
      </c>
      <c r="O86" s="7">
        <v>40.1</v>
      </c>
      <c r="P86" s="11">
        <v>43.2</v>
      </c>
      <c r="Q86" s="11">
        <v>45.2</v>
      </c>
      <c r="R86" s="11">
        <v>47.06</v>
      </c>
      <c r="S86" s="11">
        <v>46.1</v>
      </c>
      <c r="T86" s="6"/>
      <c r="U86" s="45"/>
      <c r="V86">
        <v>9</v>
      </c>
      <c r="W86" s="3">
        <f t="shared" si="3"/>
        <v>25</v>
      </c>
    </row>
    <row r="87" spans="1:23" ht="13.5" customHeight="1" x14ac:dyDescent="0.25">
      <c r="A87" s="45"/>
      <c r="B87">
        <v>10</v>
      </c>
      <c r="C87" s="9">
        <v>22.8</v>
      </c>
      <c r="D87" s="9">
        <v>26.1</v>
      </c>
      <c r="E87" s="5">
        <v>27.8</v>
      </c>
      <c r="F87" s="5">
        <v>29.6</v>
      </c>
      <c r="G87" s="5">
        <v>32.4</v>
      </c>
      <c r="H87" s="5">
        <v>33.700000000000003</v>
      </c>
      <c r="I87" s="5">
        <v>33.1</v>
      </c>
      <c r="J87" s="5">
        <v>36</v>
      </c>
      <c r="K87" s="5">
        <v>36.299999999999997</v>
      </c>
      <c r="L87" s="11">
        <v>38.299999999999997</v>
      </c>
      <c r="M87" s="11">
        <v>38.700000000000003</v>
      </c>
      <c r="N87" s="11">
        <v>40.700000000000003</v>
      </c>
      <c r="O87" s="7">
        <v>41.4</v>
      </c>
      <c r="P87" s="11">
        <v>43.1</v>
      </c>
      <c r="Q87" s="11">
        <v>44.5</v>
      </c>
      <c r="R87" s="11">
        <v>45.95</v>
      </c>
      <c r="S87" s="11">
        <v>44.2</v>
      </c>
      <c r="T87" s="6"/>
      <c r="U87" s="45"/>
      <c r="V87">
        <v>10</v>
      </c>
      <c r="W87" s="3">
        <f t="shared" si="3"/>
        <v>21.400000000000002</v>
      </c>
    </row>
    <row r="88" spans="1:23" ht="13.5" customHeight="1" x14ac:dyDescent="0.25">
      <c r="A88" s="45"/>
      <c r="B88">
        <v>11</v>
      </c>
      <c r="C88" s="9">
        <v>22.2</v>
      </c>
      <c r="D88" s="9">
        <v>25</v>
      </c>
      <c r="E88" s="5">
        <v>26.8</v>
      </c>
      <c r="F88" s="5">
        <v>28.3</v>
      </c>
      <c r="G88" s="5">
        <v>30.8</v>
      </c>
      <c r="H88" s="5">
        <v>32.6</v>
      </c>
      <c r="I88" s="5">
        <v>34</v>
      </c>
      <c r="J88" s="5">
        <v>35.6</v>
      </c>
      <c r="K88" s="5">
        <v>36.6</v>
      </c>
      <c r="L88" s="11">
        <v>38.200000000000003</v>
      </c>
      <c r="M88" s="11">
        <v>39.6</v>
      </c>
      <c r="N88" s="11">
        <v>41.3</v>
      </c>
      <c r="O88" s="7">
        <v>42.9</v>
      </c>
      <c r="P88" s="11">
        <v>45</v>
      </c>
      <c r="Q88" s="11">
        <v>42.2</v>
      </c>
      <c r="R88" s="11">
        <v>42.37</v>
      </c>
      <c r="S88" s="11">
        <v>40.4</v>
      </c>
      <c r="T88" s="6"/>
      <c r="U88" s="45"/>
      <c r="V88">
        <v>11</v>
      </c>
      <c r="W88" s="3">
        <f t="shared" si="3"/>
        <v>18.2</v>
      </c>
    </row>
    <row r="89" spans="1:23" ht="13.5" customHeight="1" x14ac:dyDescent="0.25">
      <c r="A89" s="45"/>
      <c r="B89">
        <v>12</v>
      </c>
      <c r="C89" s="9">
        <v>23.2</v>
      </c>
      <c r="D89" s="9">
        <v>26.4</v>
      </c>
      <c r="E89" s="5">
        <v>28.4</v>
      </c>
      <c r="F89" s="5">
        <v>31</v>
      </c>
      <c r="G89" s="5">
        <v>31</v>
      </c>
      <c r="H89" s="5">
        <v>35.299999999999997</v>
      </c>
      <c r="I89" s="5">
        <v>36.5</v>
      </c>
      <c r="J89" s="5">
        <v>39.4</v>
      </c>
      <c r="K89" s="5">
        <v>40.700000000000003</v>
      </c>
      <c r="L89" s="11">
        <v>42.2</v>
      </c>
      <c r="M89" s="11">
        <v>42.5</v>
      </c>
      <c r="N89" s="11">
        <v>44.6</v>
      </c>
      <c r="O89" s="7">
        <v>46.9</v>
      </c>
      <c r="P89" s="11">
        <v>49.8</v>
      </c>
      <c r="Q89" s="11">
        <v>50.2</v>
      </c>
      <c r="R89" s="11">
        <v>51.49</v>
      </c>
      <c r="S89" s="11">
        <v>49.7</v>
      </c>
      <c r="T89" s="6"/>
      <c r="U89" s="45"/>
      <c r="V89">
        <v>12</v>
      </c>
      <c r="W89" s="3">
        <f t="shared" si="3"/>
        <v>26.500000000000004</v>
      </c>
    </row>
    <row r="90" spans="1:23" ht="13.5" customHeight="1" x14ac:dyDescent="0.25">
      <c r="A90" s="45" t="s">
        <v>51</v>
      </c>
      <c r="B90">
        <v>1</v>
      </c>
      <c r="C90" s="9">
        <v>19.8</v>
      </c>
      <c r="D90" s="9">
        <v>21.5</v>
      </c>
      <c r="E90" s="5">
        <v>22.7</v>
      </c>
      <c r="F90" s="5">
        <v>23.3</v>
      </c>
      <c r="G90" s="5">
        <v>24.2</v>
      </c>
      <c r="H90" s="5">
        <v>24.9</v>
      </c>
      <c r="I90" s="5">
        <v>27</v>
      </c>
      <c r="J90" s="5">
        <v>26.3</v>
      </c>
      <c r="K90" s="5">
        <v>26.9</v>
      </c>
      <c r="L90" s="11">
        <v>27.1</v>
      </c>
      <c r="M90" s="11">
        <v>27.2</v>
      </c>
      <c r="N90" s="11">
        <v>27.5</v>
      </c>
      <c r="O90" s="5">
        <v>26.4</v>
      </c>
      <c r="P90" s="5">
        <v>26.7</v>
      </c>
      <c r="Q90" s="11">
        <v>27.1</v>
      </c>
      <c r="R90" s="11">
        <v>27.9</v>
      </c>
      <c r="S90" s="11">
        <v>28.9</v>
      </c>
      <c r="T90" s="6"/>
      <c r="U90" s="45" t="s">
        <v>51</v>
      </c>
      <c r="V90">
        <v>1</v>
      </c>
      <c r="W90" s="3">
        <f t="shared" si="3"/>
        <v>9.0999999999999979</v>
      </c>
    </row>
    <row r="91" spans="1:23" ht="13.5" customHeight="1" x14ac:dyDescent="0.25">
      <c r="A91" s="45"/>
      <c r="B91">
        <v>2</v>
      </c>
      <c r="C91" s="9">
        <v>19.8</v>
      </c>
      <c r="D91" s="9">
        <v>22.4</v>
      </c>
      <c r="E91" s="5">
        <v>23.9</v>
      </c>
      <c r="F91" s="5">
        <v>24.5</v>
      </c>
      <c r="G91" s="5">
        <v>23.7</v>
      </c>
      <c r="H91" s="5">
        <v>26</v>
      </c>
      <c r="I91" s="5">
        <v>26.9</v>
      </c>
      <c r="J91" s="5">
        <v>27.3</v>
      </c>
      <c r="K91" s="5">
        <v>28.4</v>
      </c>
      <c r="L91" s="11">
        <v>28</v>
      </c>
      <c r="M91" s="11">
        <v>27.4</v>
      </c>
      <c r="N91" s="11">
        <v>28.4</v>
      </c>
      <c r="O91" s="7">
        <v>27.8</v>
      </c>
      <c r="P91" s="11">
        <v>28.4</v>
      </c>
      <c r="Q91" s="11">
        <v>29</v>
      </c>
      <c r="R91" s="11">
        <v>29.53</v>
      </c>
      <c r="S91" s="11">
        <v>30.5</v>
      </c>
      <c r="T91" s="6"/>
      <c r="U91" s="45"/>
      <c r="V91">
        <v>2</v>
      </c>
      <c r="W91" s="3">
        <f t="shared" si="3"/>
        <v>10.7</v>
      </c>
    </row>
    <row r="92" spans="1:23" ht="13.5" customHeight="1" x14ac:dyDescent="0.25">
      <c r="A92" s="45"/>
      <c r="B92">
        <v>3</v>
      </c>
      <c r="C92" s="9">
        <v>20.8</v>
      </c>
      <c r="D92" s="9">
        <v>23.9</v>
      </c>
      <c r="E92" s="5">
        <v>26.6</v>
      </c>
      <c r="F92" s="5">
        <v>27</v>
      </c>
      <c r="G92" s="5">
        <v>29.3</v>
      </c>
      <c r="H92" s="5">
        <v>30.2</v>
      </c>
      <c r="I92" s="5">
        <v>31.3</v>
      </c>
      <c r="J92" s="5">
        <v>32.4</v>
      </c>
      <c r="K92" s="5">
        <v>34.9</v>
      </c>
      <c r="L92" s="11">
        <v>35.700000000000003</v>
      </c>
      <c r="M92" s="11">
        <v>34.799999999999997</v>
      </c>
      <c r="N92" s="11">
        <v>36.4</v>
      </c>
      <c r="O92" s="7">
        <v>36.200000000000003</v>
      </c>
      <c r="P92" s="11">
        <v>38.4</v>
      </c>
      <c r="Q92" s="11">
        <v>40</v>
      </c>
      <c r="R92" s="11">
        <v>38.25</v>
      </c>
      <c r="S92" s="11">
        <v>40</v>
      </c>
      <c r="T92" s="6"/>
      <c r="U92" s="45"/>
      <c r="V92">
        <v>3</v>
      </c>
      <c r="W92" s="3">
        <f t="shared" si="3"/>
        <v>19.2</v>
      </c>
    </row>
    <row r="93" spans="1:23" ht="13.5" customHeight="1" x14ac:dyDescent="0.25">
      <c r="A93" s="45"/>
      <c r="B93">
        <v>4</v>
      </c>
      <c r="C93" s="9">
        <v>20.100000000000001</v>
      </c>
      <c r="D93" s="9">
        <v>23.5</v>
      </c>
      <c r="E93" s="5">
        <v>24.6</v>
      </c>
      <c r="F93" s="5">
        <v>26.4</v>
      </c>
      <c r="G93" s="5">
        <v>27.4</v>
      </c>
      <c r="H93" s="5">
        <v>28.7</v>
      </c>
      <c r="I93" s="5">
        <v>30.8</v>
      </c>
      <c r="J93" s="5">
        <v>30.8</v>
      </c>
      <c r="K93" s="5">
        <v>32.5</v>
      </c>
      <c r="L93" s="11">
        <v>33.299999999999997</v>
      </c>
      <c r="M93" s="11">
        <v>32.1</v>
      </c>
      <c r="N93" s="11">
        <v>33</v>
      </c>
      <c r="O93" s="7">
        <v>33.299999999999997</v>
      </c>
      <c r="P93" s="11">
        <v>34.9</v>
      </c>
      <c r="Q93" s="11">
        <v>35.700000000000003</v>
      </c>
      <c r="R93" s="11">
        <v>34.549999999999997</v>
      </c>
      <c r="S93" s="11">
        <v>36.299999999999997</v>
      </c>
      <c r="T93" s="6"/>
      <c r="U93" s="45"/>
      <c r="V93">
        <v>4</v>
      </c>
      <c r="W93" s="3">
        <f t="shared" si="3"/>
        <v>16.199999999999996</v>
      </c>
    </row>
    <row r="94" spans="1:23" ht="13.5" customHeight="1" x14ac:dyDescent="0.25">
      <c r="A94" s="45"/>
      <c r="B94">
        <v>5</v>
      </c>
      <c r="C94" s="9">
        <v>20.399999999999999</v>
      </c>
      <c r="D94" s="9">
        <v>23.6</v>
      </c>
      <c r="E94" s="5">
        <v>26.3</v>
      </c>
      <c r="F94" s="5">
        <v>27.6</v>
      </c>
      <c r="G94" s="5">
        <v>30</v>
      </c>
      <c r="H94" s="5">
        <v>31</v>
      </c>
      <c r="I94" s="5">
        <v>32.799999999999997</v>
      </c>
      <c r="J94" s="5">
        <v>34.1</v>
      </c>
      <c r="K94" s="5">
        <v>35.9</v>
      </c>
      <c r="L94" s="11">
        <v>36.4</v>
      </c>
      <c r="M94" s="11">
        <v>35.700000000000003</v>
      </c>
      <c r="N94" s="11">
        <v>37.4</v>
      </c>
      <c r="O94" s="7">
        <v>38.5</v>
      </c>
      <c r="P94" s="11">
        <v>40</v>
      </c>
      <c r="Q94" s="11">
        <v>42.4</v>
      </c>
      <c r="R94" s="11">
        <v>39.549999999999997</v>
      </c>
      <c r="S94" s="11">
        <v>41.2</v>
      </c>
      <c r="T94" s="6"/>
      <c r="U94" s="45"/>
      <c r="V94">
        <v>5</v>
      </c>
      <c r="W94" s="3">
        <f t="shared" si="3"/>
        <v>20.800000000000004</v>
      </c>
    </row>
    <row r="95" spans="1:23" ht="13.5" customHeight="1" x14ac:dyDescent="0.25">
      <c r="A95" s="45"/>
      <c r="B95">
        <v>6</v>
      </c>
      <c r="C95" s="9">
        <v>20.8</v>
      </c>
      <c r="D95" s="9">
        <v>23.9</v>
      </c>
      <c r="E95" s="5">
        <v>25.8</v>
      </c>
      <c r="F95" s="5">
        <v>27.2</v>
      </c>
      <c r="G95" s="5">
        <v>28.9</v>
      </c>
      <c r="H95" s="5">
        <v>29.9</v>
      </c>
      <c r="I95" s="5">
        <v>31.7</v>
      </c>
      <c r="J95" s="5">
        <v>33.1</v>
      </c>
      <c r="K95" s="5">
        <v>35.6</v>
      </c>
      <c r="L95" s="11">
        <v>36.700000000000003</v>
      </c>
      <c r="M95" s="11">
        <v>36.799999999999997</v>
      </c>
      <c r="N95" s="11">
        <v>38.200000000000003</v>
      </c>
      <c r="O95" s="7">
        <v>38.200000000000003</v>
      </c>
      <c r="P95" s="11">
        <v>40.6</v>
      </c>
      <c r="Q95" s="11">
        <v>41.9</v>
      </c>
      <c r="R95" s="11">
        <v>40.130000000000003</v>
      </c>
      <c r="S95" s="11">
        <v>41.4</v>
      </c>
      <c r="T95" s="6"/>
      <c r="U95" s="45"/>
      <c r="V95">
        <v>6</v>
      </c>
      <c r="W95" s="3">
        <f t="shared" ref="W95:W113" si="4">S95-C95</f>
        <v>20.599999999999998</v>
      </c>
    </row>
    <row r="96" spans="1:23" ht="13.5" customHeight="1" x14ac:dyDescent="0.25">
      <c r="A96" s="45"/>
      <c r="B96">
        <v>7</v>
      </c>
      <c r="C96" s="9">
        <v>21.4</v>
      </c>
      <c r="D96" s="9">
        <v>24.8</v>
      </c>
      <c r="E96" s="5">
        <v>27.3</v>
      </c>
      <c r="F96" s="5">
        <v>28.4</v>
      </c>
      <c r="G96" s="5">
        <v>30.1</v>
      </c>
      <c r="H96" s="5">
        <v>31.1</v>
      </c>
      <c r="I96" s="5">
        <v>32</v>
      </c>
      <c r="J96" s="5">
        <v>33.299999999999997</v>
      </c>
      <c r="K96" s="5">
        <v>34.700000000000003</v>
      </c>
      <c r="L96" s="11">
        <v>34.700000000000003</v>
      </c>
      <c r="M96" s="11">
        <v>33.700000000000003</v>
      </c>
      <c r="N96" s="11">
        <v>34.6</v>
      </c>
      <c r="O96" s="7">
        <v>35.200000000000003</v>
      </c>
      <c r="P96" s="11">
        <v>35.799999999999997</v>
      </c>
      <c r="Q96" s="11">
        <v>37.6</v>
      </c>
      <c r="R96" s="11">
        <v>36.24</v>
      </c>
      <c r="S96" s="11">
        <v>37.4</v>
      </c>
      <c r="T96" s="6"/>
      <c r="U96" s="45"/>
      <c r="V96">
        <v>7</v>
      </c>
      <c r="W96" s="3">
        <f t="shared" si="4"/>
        <v>16</v>
      </c>
    </row>
    <row r="97" spans="1:23" ht="13.5" customHeight="1" x14ac:dyDescent="0.25">
      <c r="A97" s="45"/>
      <c r="B97">
        <v>8</v>
      </c>
      <c r="C97" s="9">
        <v>21.2</v>
      </c>
      <c r="D97" s="9">
        <v>23.4</v>
      </c>
      <c r="E97" s="5">
        <v>25.1</v>
      </c>
      <c r="F97" s="5">
        <v>24.8</v>
      </c>
      <c r="G97" s="5">
        <v>27.1</v>
      </c>
      <c r="H97" s="5">
        <v>28.1</v>
      </c>
      <c r="I97" s="5">
        <v>29</v>
      </c>
      <c r="J97" s="5">
        <v>29.1</v>
      </c>
      <c r="K97" s="5">
        <v>30.1</v>
      </c>
      <c r="L97" s="11">
        <v>30.8</v>
      </c>
      <c r="M97" s="11">
        <v>31</v>
      </c>
      <c r="N97" s="11">
        <v>31.2</v>
      </c>
      <c r="O97" s="7">
        <v>30.5</v>
      </c>
      <c r="P97" s="11">
        <v>31.2</v>
      </c>
      <c r="Q97" s="11">
        <v>32.6</v>
      </c>
      <c r="R97" s="11">
        <v>31.85</v>
      </c>
      <c r="S97" s="11">
        <v>33.299999999999997</v>
      </c>
      <c r="T97" s="6"/>
      <c r="U97" s="45"/>
      <c r="V97">
        <v>8</v>
      </c>
      <c r="W97" s="3">
        <f t="shared" si="4"/>
        <v>12.099999999999998</v>
      </c>
    </row>
    <row r="98" spans="1:23" ht="13.5" customHeight="1" x14ac:dyDescent="0.25">
      <c r="A98" s="45"/>
      <c r="B98">
        <v>9</v>
      </c>
      <c r="C98" s="9">
        <v>21.5</v>
      </c>
      <c r="D98" s="9">
        <v>23.7</v>
      </c>
      <c r="E98" s="5">
        <v>26.4</v>
      </c>
      <c r="F98" s="5">
        <v>28.2</v>
      </c>
      <c r="G98" s="5">
        <v>29.6</v>
      </c>
      <c r="H98" s="5">
        <v>30.8</v>
      </c>
      <c r="I98" s="5">
        <v>32.299999999999997</v>
      </c>
      <c r="J98" s="5">
        <v>33.299999999999997</v>
      </c>
      <c r="K98" s="9">
        <v>36.200000000000003</v>
      </c>
      <c r="L98" s="11">
        <v>36</v>
      </c>
      <c r="M98" s="11">
        <v>35.4</v>
      </c>
      <c r="N98" s="11">
        <v>36.9</v>
      </c>
      <c r="O98" s="7">
        <v>37</v>
      </c>
      <c r="P98" s="11">
        <v>38</v>
      </c>
      <c r="Q98" s="11">
        <v>40</v>
      </c>
      <c r="R98" s="11">
        <v>38.799999999999997</v>
      </c>
      <c r="S98" s="11">
        <v>40</v>
      </c>
      <c r="T98" s="6"/>
      <c r="U98" s="45"/>
      <c r="V98">
        <v>9</v>
      </c>
      <c r="W98" s="3">
        <f t="shared" si="4"/>
        <v>18.5</v>
      </c>
    </row>
    <row r="99" spans="1:23" ht="13.5" customHeight="1" x14ac:dyDescent="0.25">
      <c r="A99" s="45"/>
      <c r="B99">
        <v>10</v>
      </c>
      <c r="C99" s="9">
        <v>21.1</v>
      </c>
      <c r="D99" s="9">
        <v>24.1</v>
      </c>
      <c r="E99" s="5">
        <v>26.4</v>
      </c>
      <c r="F99" s="5">
        <v>27.6</v>
      </c>
      <c r="G99" s="5">
        <v>28.7</v>
      </c>
      <c r="H99" s="5">
        <v>29.3</v>
      </c>
      <c r="I99" s="5">
        <v>31.4</v>
      </c>
      <c r="J99" s="5">
        <v>32.200000000000003</v>
      </c>
      <c r="K99" s="5">
        <v>33.9</v>
      </c>
      <c r="L99" s="11">
        <v>34.200000000000003</v>
      </c>
      <c r="M99" s="11">
        <v>33.5</v>
      </c>
      <c r="N99" s="11">
        <v>35.799999999999997</v>
      </c>
      <c r="O99" s="7">
        <v>35.4</v>
      </c>
      <c r="P99" s="11">
        <v>36.200000000000003</v>
      </c>
      <c r="Q99" s="11">
        <v>37.6</v>
      </c>
      <c r="R99" s="11">
        <v>37.44</v>
      </c>
      <c r="S99" s="11">
        <v>39</v>
      </c>
      <c r="T99" s="6"/>
      <c r="U99" s="45"/>
      <c r="V99">
        <v>10</v>
      </c>
      <c r="W99" s="3">
        <f t="shared" si="4"/>
        <v>17.899999999999999</v>
      </c>
    </row>
    <row r="100" spans="1:23" ht="13.5" customHeight="1" x14ac:dyDescent="0.25">
      <c r="A100" s="45"/>
      <c r="B100">
        <v>11</v>
      </c>
      <c r="C100" s="9">
        <v>22.6</v>
      </c>
      <c r="D100" s="9">
        <v>25.7</v>
      </c>
      <c r="E100" s="5">
        <v>28.4</v>
      </c>
      <c r="F100" s="5">
        <v>29.3</v>
      </c>
      <c r="G100" s="5">
        <v>31.1</v>
      </c>
      <c r="H100" s="5">
        <v>32</v>
      </c>
      <c r="I100" s="5">
        <v>32.799999999999997</v>
      </c>
      <c r="J100" s="5">
        <v>32.799999999999997</v>
      </c>
      <c r="K100" s="5">
        <v>34.299999999999997</v>
      </c>
      <c r="L100" s="11">
        <v>35.5</v>
      </c>
      <c r="M100" s="11">
        <v>34.799999999999997</v>
      </c>
      <c r="N100" s="11">
        <v>36.200000000000003</v>
      </c>
      <c r="O100" s="7">
        <v>36.4</v>
      </c>
      <c r="P100" s="11">
        <v>37.6</v>
      </c>
      <c r="Q100" s="11">
        <v>39</v>
      </c>
      <c r="R100" s="11">
        <v>38.39</v>
      </c>
      <c r="S100" s="11">
        <v>38.6</v>
      </c>
      <c r="T100" s="6"/>
      <c r="U100" s="45"/>
      <c r="V100">
        <v>11</v>
      </c>
      <c r="W100" s="3">
        <f t="shared" si="4"/>
        <v>16</v>
      </c>
    </row>
    <row r="101" spans="1:23" ht="13.5" customHeight="1" x14ac:dyDescent="0.25">
      <c r="A101" s="45"/>
      <c r="B101">
        <v>12</v>
      </c>
      <c r="C101" s="9">
        <v>22.3</v>
      </c>
      <c r="D101" s="9">
        <v>25.5</v>
      </c>
      <c r="E101" s="5">
        <v>27.2</v>
      </c>
      <c r="F101" s="5">
        <v>29.6</v>
      </c>
      <c r="G101" s="5">
        <v>30.9</v>
      </c>
      <c r="H101" s="5">
        <v>32.1</v>
      </c>
      <c r="I101" s="5">
        <v>33.1</v>
      </c>
      <c r="J101" s="5">
        <v>35.200000000000003</v>
      </c>
      <c r="K101" s="5">
        <v>37.700000000000003</v>
      </c>
      <c r="L101" s="11">
        <v>39.700000000000003</v>
      </c>
      <c r="M101" s="11">
        <v>39.4</v>
      </c>
      <c r="N101" s="11">
        <v>40.6</v>
      </c>
      <c r="O101" s="7">
        <v>41.2</v>
      </c>
      <c r="P101" s="11">
        <v>43.3</v>
      </c>
      <c r="Q101" s="11">
        <v>44.7</v>
      </c>
      <c r="R101" s="11">
        <v>42.51</v>
      </c>
      <c r="S101" s="11">
        <v>44</v>
      </c>
      <c r="T101" s="6"/>
      <c r="U101" s="45"/>
      <c r="V101">
        <v>12</v>
      </c>
      <c r="W101" s="3">
        <f t="shared" si="4"/>
        <v>21.7</v>
      </c>
    </row>
    <row r="102" spans="1:23" ht="13.5" customHeight="1" x14ac:dyDescent="0.25">
      <c r="A102" s="45"/>
      <c r="B102">
        <v>1</v>
      </c>
      <c r="C102" s="9">
        <v>23</v>
      </c>
      <c r="D102" s="9">
        <v>26.6</v>
      </c>
      <c r="E102" s="5">
        <v>30</v>
      </c>
      <c r="F102" s="5">
        <v>31.5</v>
      </c>
      <c r="G102" s="5">
        <v>34.200000000000003</v>
      </c>
      <c r="H102" s="5">
        <v>36</v>
      </c>
      <c r="I102" s="5">
        <v>37.299999999999997</v>
      </c>
      <c r="J102" s="5">
        <v>37.700000000000003</v>
      </c>
      <c r="K102" s="5">
        <v>40</v>
      </c>
      <c r="L102" s="11">
        <v>41.3</v>
      </c>
      <c r="M102" s="11">
        <v>41.5</v>
      </c>
      <c r="N102" s="11">
        <v>44.8</v>
      </c>
      <c r="O102" s="7">
        <v>45.3</v>
      </c>
      <c r="P102" s="11">
        <v>47</v>
      </c>
      <c r="Q102" s="11">
        <v>48.5</v>
      </c>
      <c r="R102" s="11">
        <v>46.14</v>
      </c>
      <c r="S102" s="11">
        <v>48.4</v>
      </c>
      <c r="T102" s="6"/>
      <c r="U102" s="45"/>
      <c r="V102">
        <v>1</v>
      </c>
      <c r="W102" s="3">
        <f t="shared" si="4"/>
        <v>25.4</v>
      </c>
    </row>
    <row r="103" spans="1:23" ht="13.5" customHeight="1" x14ac:dyDescent="0.25">
      <c r="A103" s="45" t="s">
        <v>73</v>
      </c>
      <c r="B103">
        <v>2</v>
      </c>
      <c r="C103" s="9">
        <v>20.6</v>
      </c>
      <c r="D103" s="9">
        <v>23.3</v>
      </c>
      <c r="E103" s="5">
        <v>25.9</v>
      </c>
      <c r="F103" s="5">
        <v>27</v>
      </c>
      <c r="G103" s="5">
        <v>26.7</v>
      </c>
      <c r="H103" s="5">
        <v>28.8</v>
      </c>
      <c r="I103" s="5">
        <v>30</v>
      </c>
      <c r="J103" s="5">
        <v>31.1</v>
      </c>
      <c r="K103" s="5">
        <v>31.5</v>
      </c>
      <c r="L103" s="11">
        <v>31.6</v>
      </c>
      <c r="M103" s="11">
        <v>31.7</v>
      </c>
      <c r="N103" s="11">
        <v>32.700000000000003</v>
      </c>
      <c r="O103" s="7">
        <v>33.1</v>
      </c>
      <c r="P103" s="11">
        <v>35</v>
      </c>
      <c r="Q103" s="11">
        <v>36.4</v>
      </c>
      <c r="R103" s="11">
        <v>37.25</v>
      </c>
      <c r="S103" s="11">
        <v>37.299999999999997</v>
      </c>
      <c r="T103" s="6"/>
      <c r="U103" s="45"/>
      <c r="V103">
        <v>2</v>
      </c>
      <c r="W103" s="3">
        <f t="shared" si="4"/>
        <v>16.699999999999996</v>
      </c>
    </row>
    <row r="104" spans="1:23" ht="13.5" customHeight="1" x14ac:dyDescent="0.25">
      <c r="A104" s="45"/>
      <c r="B104">
        <v>3</v>
      </c>
      <c r="C104" s="9">
        <v>20.2</v>
      </c>
      <c r="D104" s="9">
        <v>23.8</v>
      </c>
      <c r="E104" s="5">
        <v>25.3</v>
      </c>
      <c r="F104" s="5">
        <v>26.6</v>
      </c>
      <c r="G104" s="5">
        <v>28.5</v>
      </c>
      <c r="H104" s="5">
        <v>29.9</v>
      </c>
      <c r="I104" s="5">
        <v>32</v>
      </c>
      <c r="J104" s="5">
        <v>33.200000000000003</v>
      </c>
      <c r="K104" s="5">
        <v>34.200000000000003</v>
      </c>
      <c r="L104" s="11">
        <v>33.799999999999997</v>
      </c>
      <c r="M104" s="11">
        <v>33.299999999999997</v>
      </c>
      <c r="N104" s="11">
        <v>35.5</v>
      </c>
      <c r="O104" s="7">
        <v>34.9</v>
      </c>
      <c r="P104" s="11">
        <v>36.5</v>
      </c>
      <c r="Q104" s="11">
        <v>36.6</v>
      </c>
      <c r="R104" s="11">
        <v>38.93</v>
      </c>
      <c r="S104" s="11">
        <v>36.4</v>
      </c>
      <c r="T104" s="6"/>
      <c r="U104" s="45"/>
      <c r="V104">
        <v>3</v>
      </c>
      <c r="W104" s="3">
        <f t="shared" si="4"/>
        <v>16.2</v>
      </c>
    </row>
    <row r="105" spans="1:23" ht="13.5" customHeight="1" x14ac:dyDescent="0.25">
      <c r="A105" s="45"/>
      <c r="B105">
        <v>4</v>
      </c>
      <c r="C105" s="9">
        <v>20</v>
      </c>
      <c r="D105" s="9">
        <v>23.4</v>
      </c>
      <c r="E105" s="5">
        <v>24.3</v>
      </c>
      <c r="F105" s="5">
        <v>25.8</v>
      </c>
      <c r="G105" s="5">
        <v>26</v>
      </c>
      <c r="H105" s="5">
        <v>26.4</v>
      </c>
      <c r="I105" s="5">
        <v>29</v>
      </c>
      <c r="J105" s="5">
        <v>29.7</v>
      </c>
      <c r="K105" s="5">
        <v>30</v>
      </c>
      <c r="L105" s="11">
        <v>30.9</v>
      </c>
      <c r="M105" s="11">
        <v>31.31</v>
      </c>
      <c r="N105" s="11">
        <v>31.5</v>
      </c>
      <c r="O105" s="7">
        <v>31.3</v>
      </c>
      <c r="P105" s="11">
        <v>32.799999999999997</v>
      </c>
      <c r="Q105" s="11">
        <v>33.200000000000003</v>
      </c>
      <c r="R105" s="11">
        <v>32.4</v>
      </c>
      <c r="S105" s="11">
        <v>32.1</v>
      </c>
      <c r="T105" s="6"/>
      <c r="U105" s="45"/>
      <c r="V105">
        <v>4</v>
      </c>
      <c r="W105" s="3">
        <f t="shared" si="4"/>
        <v>12.100000000000001</v>
      </c>
    </row>
    <row r="106" spans="1:23" ht="13.5" customHeight="1" x14ac:dyDescent="0.25">
      <c r="A106" s="45"/>
      <c r="B106">
        <v>5</v>
      </c>
      <c r="C106" s="9">
        <v>20.100000000000001</v>
      </c>
      <c r="D106" s="9">
        <v>23.4</v>
      </c>
      <c r="E106" s="5">
        <v>24.2</v>
      </c>
      <c r="F106" s="5">
        <v>26</v>
      </c>
      <c r="G106" s="5">
        <v>28</v>
      </c>
      <c r="H106" s="5">
        <v>30.2</v>
      </c>
      <c r="I106" s="5">
        <v>31.4</v>
      </c>
      <c r="J106" s="5">
        <v>33</v>
      </c>
      <c r="K106" s="5">
        <v>33.200000000000003</v>
      </c>
      <c r="L106" s="11">
        <v>33.6</v>
      </c>
      <c r="M106" s="11">
        <v>30.1</v>
      </c>
      <c r="N106" s="11">
        <v>31</v>
      </c>
      <c r="O106" s="7">
        <v>32.5</v>
      </c>
      <c r="P106" s="11">
        <v>34.299999999999997</v>
      </c>
      <c r="Q106" s="11">
        <v>34.799999999999997</v>
      </c>
      <c r="R106" s="11">
        <v>36.25</v>
      </c>
      <c r="S106" s="11">
        <v>35.5</v>
      </c>
      <c r="T106" s="6"/>
      <c r="U106" s="45"/>
      <c r="V106">
        <v>5</v>
      </c>
      <c r="W106" s="3">
        <f t="shared" si="4"/>
        <v>15.399999999999999</v>
      </c>
    </row>
    <row r="107" spans="1:23" ht="13.5" customHeight="1" x14ac:dyDescent="0.25">
      <c r="A107" s="45"/>
      <c r="B107">
        <v>6</v>
      </c>
      <c r="C107" s="9">
        <v>20.7</v>
      </c>
      <c r="D107" s="9">
        <v>23.5</v>
      </c>
      <c r="E107" s="5">
        <v>24.6</v>
      </c>
      <c r="F107" s="5">
        <v>27</v>
      </c>
      <c r="G107" s="5">
        <v>28.6</v>
      </c>
      <c r="H107" s="5">
        <v>29.5</v>
      </c>
      <c r="I107" s="5">
        <v>30.6</v>
      </c>
      <c r="J107" s="5">
        <v>31.3</v>
      </c>
      <c r="K107" s="5">
        <v>32.200000000000003</v>
      </c>
      <c r="L107" s="11">
        <v>33.299999999999997</v>
      </c>
      <c r="M107" s="11">
        <v>33.6</v>
      </c>
      <c r="N107" s="11">
        <v>34.299999999999997</v>
      </c>
      <c r="O107" s="7">
        <v>34.5</v>
      </c>
      <c r="P107" s="11">
        <v>34.5</v>
      </c>
      <c r="Q107" s="11">
        <v>35</v>
      </c>
      <c r="R107" s="11">
        <v>33.86</v>
      </c>
      <c r="S107" s="11">
        <v>33.5</v>
      </c>
      <c r="T107" s="6"/>
      <c r="U107" s="45"/>
      <c r="V107">
        <v>6</v>
      </c>
      <c r="W107" s="3">
        <f t="shared" si="4"/>
        <v>12.8</v>
      </c>
    </row>
    <row r="108" spans="1:23" ht="13.5" customHeight="1" x14ac:dyDescent="0.25">
      <c r="A108" s="45"/>
      <c r="B108">
        <v>7</v>
      </c>
      <c r="C108" s="9">
        <v>21.2</v>
      </c>
      <c r="D108" s="9">
        <v>23.6</v>
      </c>
      <c r="E108" s="5">
        <v>25.5</v>
      </c>
      <c r="F108" s="5">
        <v>27</v>
      </c>
      <c r="G108" s="5">
        <v>27.2</v>
      </c>
      <c r="H108" s="5">
        <v>29.7</v>
      </c>
      <c r="I108" s="5">
        <v>31.2</v>
      </c>
      <c r="J108" s="5">
        <v>30.5</v>
      </c>
      <c r="K108" s="5">
        <v>32.200000000000003</v>
      </c>
      <c r="L108" s="11">
        <v>32.700000000000003</v>
      </c>
      <c r="M108" s="11">
        <v>33</v>
      </c>
      <c r="N108" s="11">
        <v>34.1</v>
      </c>
      <c r="O108" s="7">
        <v>33.799999999999997</v>
      </c>
      <c r="P108" s="11">
        <v>35.1</v>
      </c>
      <c r="Q108" s="11">
        <v>36.1</v>
      </c>
      <c r="R108" s="11">
        <v>36.78</v>
      </c>
      <c r="S108" s="11">
        <v>36.6</v>
      </c>
      <c r="T108" s="6"/>
      <c r="U108" s="45"/>
      <c r="V108">
        <v>7</v>
      </c>
      <c r="W108" s="3">
        <f t="shared" si="4"/>
        <v>15.400000000000002</v>
      </c>
    </row>
    <row r="109" spans="1:23" ht="13.5" customHeight="1" x14ac:dyDescent="0.25">
      <c r="A109" s="45"/>
      <c r="B109">
        <v>8</v>
      </c>
      <c r="C109" s="9">
        <v>21.3</v>
      </c>
      <c r="D109" s="9">
        <v>25.2</v>
      </c>
      <c r="E109" s="5">
        <v>28.2</v>
      </c>
      <c r="F109" s="5">
        <v>30.8</v>
      </c>
      <c r="G109" s="5">
        <v>32.6</v>
      </c>
      <c r="H109" s="5">
        <v>33.9</v>
      </c>
      <c r="I109" s="5">
        <v>36.299999999999997</v>
      </c>
      <c r="J109" s="5">
        <v>38.4</v>
      </c>
      <c r="K109" s="5">
        <v>39.700000000000003</v>
      </c>
      <c r="L109" s="11">
        <v>40.4</v>
      </c>
      <c r="M109" s="11">
        <v>39.799999999999997</v>
      </c>
      <c r="N109" s="11">
        <v>41.4</v>
      </c>
      <c r="O109" s="7">
        <v>41.9</v>
      </c>
      <c r="P109" s="11">
        <v>43</v>
      </c>
      <c r="Q109" s="11">
        <v>43.3</v>
      </c>
      <c r="R109" s="11">
        <v>44.76</v>
      </c>
      <c r="S109" s="11">
        <v>43.9</v>
      </c>
      <c r="T109" s="6"/>
      <c r="U109" s="45"/>
      <c r="V109">
        <v>8</v>
      </c>
      <c r="W109" s="3">
        <f t="shared" si="4"/>
        <v>22.599999999999998</v>
      </c>
    </row>
    <row r="110" spans="1:23" ht="13.5" customHeight="1" x14ac:dyDescent="0.25">
      <c r="A110" s="45"/>
      <c r="B110">
        <v>9</v>
      </c>
      <c r="C110" s="9">
        <v>21</v>
      </c>
      <c r="D110" s="9">
        <v>23</v>
      </c>
      <c r="E110" s="5">
        <v>25.4</v>
      </c>
      <c r="F110" s="5">
        <v>27.9</v>
      </c>
      <c r="G110" s="5">
        <v>30.7</v>
      </c>
      <c r="H110" s="5">
        <v>31.6</v>
      </c>
      <c r="I110" s="5">
        <v>33.799999999999997</v>
      </c>
      <c r="J110" s="5">
        <v>35.9</v>
      </c>
      <c r="K110" s="5">
        <v>37</v>
      </c>
      <c r="L110" s="11">
        <v>33.5</v>
      </c>
      <c r="M110" s="11">
        <v>31.9</v>
      </c>
      <c r="N110" s="11">
        <v>35.1</v>
      </c>
      <c r="O110" s="7">
        <v>36.4</v>
      </c>
      <c r="P110" s="11">
        <v>37.799999999999997</v>
      </c>
      <c r="Q110" s="11">
        <v>39</v>
      </c>
      <c r="R110" s="11">
        <v>41.36</v>
      </c>
      <c r="S110" s="11">
        <v>41.7</v>
      </c>
      <c r="T110" s="6"/>
      <c r="U110" s="45"/>
      <c r="V110">
        <v>9</v>
      </c>
      <c r="W110" s="3">
        <f t="shared" si="4"/>
        <v>20.700000000000003</v>
      </c>
    </row>
    <row r="111" spans="1:23" ht="13.5" customHeight="1" x14ac:dyDescent="0.25">
      <c r="A111" s="45"/>
      <c r="B111">
        <v>10</v>
      </c>
      <c r="C111" s="9">
        <v>22.1</v>
      </c>
      <c r="D111" s="9">
        <v>25.6</v>
      </c>
      <c r="E111" s="5">
        <v>27.9</v>
      </c>
      <c r="F111" s="5">
        <v>28.3</v>
      </c>
      <c r="G111" s="5">
        <v>28.3</v>
      </c>
      <c r="H111" s="5">
        <v>30.5</v>
      </c>
      <c r="I111" s="5">
        <v>32.299999999999997</v>
      </c>
      <c r="J111" s="5">
        <v>33.6</v>
      </c>
      <c r="K111" s="5">
        <v>32.700000000000003</v>
      </c>
      <c r="L111" s="11">
        <v>34.200000000000003</v>
      </c>
      <c r="M111" s="11">
        <v>34.4</v>
      </c>
      <c r="N111" s="11">
        <v>34.700000000000003</v>
      </c>
      <c r="O111" s="7">
        <v>34.1</v>
      </c>
      <c r="P111" s="11">
        <v>34.5</v>
      </c>
      <c r="Q111" s="11">
        <v>34.5</v>
      </c>
      <c r="R111" s="11">
        <v>35.200000000000003</v>
      </c>
      <c r="S111" s="11">
        <v>35.200000000000003</v>
      </c>
      <c r="T111" s="6"/>
      <c r="U111" s="45"/>
      <c r="V111">
        <v>10</v>
      </c>
      <c r="W111" s="3">
        <f t="shared" si="4"/>
        <v>13.100000000000001</v>
      </c>
    </row>
    <row r="112" spans="1:23" ht="13.5" customHeight="1" x14ac:dyDescent="0.25">
      <c r="A112" s="45"/>
      <c r="B112">
        <v>11</v>
      </c>
      <c r="C112" s="9">
        <v>22.2</v>
      </c>
      <c r="D112" s="9">
        <v>25.4</v>
      </c>
      <c r="E112" s="5">
        <v>28</v>
      </c>
      <c r="F112" s="5">
        <v>29.9</v>
      </c>
      <c r="G112" s="5">
        <v>31.8</v>
      </c>
      <c r="H112" s="5">
        <v>32</v>
      </c>
      <c r="I112" s="5">
        <v>33.799999999999997</v>
      </c>
      <c r="J112" s="5">
        <v>35.5</v>
      </c>
      <c r="K112" s="5">
        <v>35.5</v>
      </c>
      <c r="L112" s="11">
        <v>35.9</v>
      </c>
      <c r="M112" s="11">
        <v>36.5</v>
      </c>
      <c r="N112" s="11">
        <v>37</v>
      </c>
      <c r="O112" s="7">
        <v>35.700000000000003</v>
      </c>
      <c r="P112" s="11">
        <v>36</v>
      </c>
      <c r="Q112" s="11">
        <v>36.9</v>
      </c>
      <c r="R112" s="11">
        <v>37.17</v>
      </c>
      <c r="S112" s="11">
        <v>35.5</v>
      </c>
      <c r="T112" s="6"/>
      <c r="U112" s="45"/>
      <c r="V112">
        <v>11</v>
      </c>
      <c r="W112" s="3">
        <f t="shared" si="4"/>
        <v>13.3</v>
      </c>
    </row>
    <row r="113" spans="1:23" ht="13.5" customHeight="1" x14ac:dyDescent="0.25">
      <c r="A113" s="45"/>
      <c r="B113">
        <v>12</v>
      </c>
      <c r="C113" s="9">
        <v>23</v>
      </c>
      <c r="D113" s="9">
        <v>25.5</v>
      </c>
      <c r="E113" s="5">
        <v>28.7</v>
      </c>
      <c r="F113" s="5">
        <v>29.9</v>
      </c>
      <c r="G113" s="5">
        <v>31.2</v>
      </c>
      <c r="H113" s="5">
        <v>32.1</v>
      </c>
      <c r="I113" s="5">
        <v>33.700000000000003</v>
      </c>
      <c r="J113" s="5">
        <v>34.9</v>
      </c>
      <c r="K113" s="5">
        <v>35.5</v>
      </c>
      <c r="L113" s="11">
        <v>36.299999999999997</v>
      </c>
      <c r="M113" s="11">
        <v>37.5</v>
      </c>
      <c r="N113" s="11">
        <v>38.4</v>
      </c>
      <c r="O113" s="7">
        <v>39</v>
      </c>
      <c r="P113" s="11">
        <v>39.700000000000003</v>
      </c>
      <c r="Q113" s="11">
        <v>40.5</v>
      </c>
      <c r="R113" s="11">
        <v>42.15</v>
      </c>
      <c r="S113" s="11">
        <v>41.3</v>
      </c>
      <c r="T113" s="6"/>
      <c r="U113" s="45"/>
      <c r="V113">
        <v>12</v>
      </c>
      <c r="W113" s="3">
        <f t="shared" si="4"/>
        <v>18.299999999999997</v>
      </c>
    </row>
    <row r="114" spans="1:23" s="18" customFormat="1" ht="17.399999999999999" x14ac:dyDescent="0.25">
      <c r="B114" s="13" t="s">
        <v>44</v>
      </c>
      <c r="C114" s="17">
        <f t="shared" ref="C114:S114" si="5">AVERAGE(C30:C113)</f>
        <v>21.010714285714279</v>
      </c>
      <c r="D114" s="17">
        <f t="shared" si="5"/>
        <v>24.161904761904758</v>
      </c>
      <c r="E114" s="17">
        <f t="shared" si="5"/>
        <v>26.428571428571427</v>
      </c>
      <c r="F114" s="17">
        <f t="shared" si="5"/>
        <v>28.034523809523812</v>
      </c>
      <c r="G114" s="17">
        <f t="shared" si="5"/>
        <v>29.461445783132522</v>
      </c>
      <c r="H114" s="17">
        <f t="shared" si="5"/>
        <v>30.855952380952392</v>
      </c>
      <c r="I114" s="17">
        <f t="shared" si="5"/>
        <v>32.513095238095254</v>
      </c>
      <c r="J114" s="17">
        <f t="shared" si="5"/>
        <v>33.790476190476191</v>
      </c>
      <c r="K114" s="17">
        <f t="shared" si="5"/>
        <v>35.202380952380935</v>
      </c>
      <c r="L114" s="17">
        <f t="shared" si="5"/>
        <v>35.804761904761897</v>
      </c>
      <c r="M114" s="17">
        <f t="shared" si="5"/>
        <v>35.685833333333342</v>
      </c>
      <c r="N114" s="17">
        <f t="shared" si="5"/>
        <v>37.01428571428572</v>
      </c>
      <c r="O114" s="17">
        <f t="shared" si="5"/>
        <v>37.755952380952387</v>
      </c>
      <c r="P114" s="17">
        <f t="shared" si="5"/>
        <v>39.209523809523816</v>
      </c>
      <c r="Q114" s="17">
        <f t="shared" si="5"/>
        <v>40.369047619047613</v>
      </c>
      <c r="R114" s="17">
        <f t="shared" si="5"/>
        <v>40.976547619047629</v>
      </c>
      <c r="S114" s="17">
        <f t="shared" si="5"/>
        <v>40.377380952380953</v>
      </c>
      <c r="T114" s="17"/>
      <c r="V114" s="13" t="s">
        <v>44</v>
      </c>
      <c r="W114" s="19">
        <f>AVERAGE(W30:W113)</f>
        <v>19.366666666666667</v>
      </c>
    </row>
    <row r="115" spans="1:23" s="18" customFormat="1" ht="17.399999999999999" x14ac:dyDescent="0.25">
      <c r="B115" s="13" t="s">
        <v>45</v>
      </c>
      <c r="C115" s="17">
        <f t="shared" ref="C115:S115" si="6">STDEV(C30:C113)</f>
        <v>1.1557105838091124</v>
      </c>
      <c r="D115" s="17">
        <f t="shared" si="6"/>
        <v>1.1633877371560191</v>
      </c>
      <c r="E115" s="17">
        <f t="shared" si="6"/>
        <v>1.4629209457901919</v>
      </c>
      <c r="F115" s="17">
        <f t="shared" si="6"/>
        <v>1.7079893094963996</v>
      </c>
      <c r="G115" s="17">
        <f t="shared" si="6"/>
        <v>2.1466838478817496</v>
      </c>
      <c r="H115" s="17">
        <f t="shared" si="6"/>
        <v>2.2798938461060714</v>
      </c>
      <c r="I115" s="17">
        <f t="shared" si="6"/>
        <v>2.4750212247796135</v>
      </c>
      <c r="J115" s="17">
        <f t="shared" si="6"/>
        <v>2.9534386349661323</v>
      </c>
      <c r="K115" s="17">
        <f t="shared" si="6"/>
        <v>3.0702606219768596</v>
      </c>
      <c r="L115" s="17">
        <f t="shared" si="6"/>
        <v>3.3985788937208032</v>
      </c>
      <c r="M115" s="17">
        <f t="shared" si="6"/>
        <v>3.592822902067744</v>
      </c>
      <c r="N115" s="17">
        <f t="shared" si="6"/>
        <v>3.8744496027968376</v>
      </c>
      <c r="O115" s="17">
        <f t="shared" si="6"/>
        <v>4.3276736617963971</v>
      </c>
      <c r="P115" s="17">
        <f t="shared" si="6"/>
        <v>4.7646190772434549</v>
      </c>
      <c r="Q115" s="17">
        <f t="shared" si="6"/>
        <v>4.9494304452780389</v>
      </c>
      <c r="R115" s="17">
        <f t="shared" si="6"/>
        <v>5.2945995432143604</v>
      </c>
      <c r="S115" s="17">
        <f t="shared" si="6"/>
        <v>4.9170309189537393</v>
      </c>
      <c r="T115" s="17"/>
      <c r="V115" s="13" t="s">
        <v>45</v>
      </c>
      <c r="W115" s="19">
        <f>STDEV(W30:W113)</f>
        <v>4.6585931309612567</v>
      </c>
    </row>
  </sheetData>
  <mergeCells count="19">
    <mergeCell ref="U30:U40"/>
    <mergeCell ref="U16:U27"/>
    <mergeCell ref="U4:U15"/>
    <mergeCell ref="C2:S2"/>
    <mergeCell ref="U78:U89"/>
    <mergeCell ref="U90:U102"/>
    <mergeCell ref="U103:U113"/>
    <mergeCell ref="U66:U77"/>
    <mergeCell ref="U54:U65"/>
    <mergeCell ref="U41:U53"/>
    <mergeCell ref="A66:A77"/>
    <mergeCell ref="A78:A89"/>
    <mergeCell ref="A90:A102"/>
    <mergeCell ref="A103:A113"/>
    <mergeCell ref="A4:A15"/>
    <mergeCell ref="A16:A27"/>
    <mergeCell ref="A54:A65"/>
    <mergeCell ref="A30:A41"/>
    <mergeCell ref="A42:A53"/>
  </mergeCells>
  <phoneticPr fontId="1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9BF9D-2E87-4E7D-8A1A-3579B74467F8}">
  <dimension ref="B1:F57"/>
  <sheetViews>
    <sheetView workbookViewId="0">
      <selection activeCell="I59" sqref="I59"/>
    </sheetView>
  </sheetViews>
  <sheetFormatPr defaultRowHeight="14.4" x14ac:dyDescent="0.25"/>
  <cols>
    <col min="2" max="2" width="7.88671875" style="174" customWidth="1"/>
    <col min="3" max="3" width="8.44140625" customWidth="1"/>
    <col min="4" max="4" width="8.88671875" style="214"/>
  </cols>
  <sheetData>
    <row r="1" spans="2:6" ht="28.95" customHeight="1" x14ac:dyDescent="0.25">
      <c r="B1" s="263" t="s">
        <v>299</v>
      </c>
      <c r="D1" s="64"/>
    </row>
    <row r="2" spans="2:6" ht="17.399999999999999" x14ac:dyDescent="0.25">
      <c r="B2" s="264" t="s">
        <v>92</v>
      </c>
      <c r="C2" s="23" t="s">
        <v>93</v>
      </c>
      <c r="D2" s="295" t="s">
        <v>300</v>
      </c>
      <c r="E2" s="266" t="s">
        <v>27</v>
      </c>
      <c r="F2" s="266" t="s">
        <v>98</v>
      </c>
    </row>
    <row r="3" spans="2:6" x14ac:dyDescent="0.25">
      <c r="B3" s="267" t="s">
        <v>220</v>
      </c>
      <c r="C3" s="25">
        <v>1</v>
      </c>
      <c r="D3" s="232">
        <v>1.1331910830791687</v>
      </c>
      <c r="F3" s="221"/>
    </row>
    <row r="4" spans="2:6" x14ac:dyDescent="0.25">
      <c r="B4" s="174" t="s">
        <v>220</v>
      </c>
      <c r="C4">
        <v>2</v>
      </c>
      <c r="D4" s="64">
        <v>1.1831645077447002</v>
      </c>
      <c r="F4" s="221"/>
    </row>
    <row r="5" spans="2:6" x14ac:dyDescent="0.25">
      <c r="B5" s="174" t="s">
        <v>220</v>
      </c>
      <c r="C5">
        <v>3</v>
      </c>
      <c r="D5" s="64">
        <v>1.2648350308057392</v>
      </c>
      <c r="F5" s="221"/>
    </row>
    <row r="6" spans="2:6" x14ac:dyDescent="0.25">
      <c r="B6" s="174" t="s">
        <v>220</v>
      </c>
      <c r="C6">
        <v>4</v>
      </c>
      <c r="D6" s="64">
        <v>1.0570715419586203</v>
      </c>
      <c r="F6" s="221"/>
    </row>
    <row r="7" spans="2:6" ht="16.95" customHeight="1" x14ac:dyDescent="0.25">
      <c r="B7" s="174" t="s">
        <v>220</v>
      </c>
      <c r="C7">
        <v>5</v>
      </c>
      <c r="D7" s="64">
        <v>1.0953705938801719</v>
      </c>
      <c r="F7" s="221"/>
    </row>
    <row r="8" spans="2:6" ht="16.95" customHeight="1" x14ac:dyDescent="0.25">
      <c r="B8" s="174" t="s">
        <v>220</v>
      </c>
      <c r="C8">
        <v>6</v>
      </c>
      <c r="D8" s="64">
        <v>1.2432287168168998</v>
      </c>
      <c r="F8" s="221"/>
    </row>
    <row r="9" spans="2:6" ht="23.25" customHeight="1" x14ac:dyDescent="0.25">
      <c r="B9" s="174" t="s">
        <v>220</v>
      </c>
      <c r="C9" s="32">
        <v>7</v>
      </c>
      <c r="D9" s="64">
        <v>1.0272775282744948</v>
      </c>
      <c r="E9" s="230">
        <f>AVERAGE(D3:D9)</f>
        <v>1.1434484289371134</v>
      </c>
      <c r="F9" s="32">
        <f>STDEV(D3:D9)</f>
        <v>9.0959254624536065E-2</v>
      </c>
    </row>
    <row r="10" spans="2:6" ht="16.95" customHeight="1" x14ac:dyDescent="0.25">
      <c r="B10" s="267" t="s">
        <v>231</v>
      </c>
      <c r="C10">
        <v>1</v>
      </c>
      <c r="D10" s="232">
        <v>0.79164101606391279</v>
      </c>
      <c r="F10" s="221"/>
    </row>
    <row r="11" spans="2:6" ht="16.95" customHeight="1" x14ac:dyDescent="0.25">
      <c r="B11" s="174" t="s">
        <v>231</v>
      </c>
      <c r="C11">
        <v>2</v>
      </c>
      <c r="D11" s="64">
        <v>0.65636750270061162</v>
      </c>
      <c r="F11" s="221"/>
    </row>
    <row r="12" spans="2:6" x14ac:dyDescent="0.25">
      <c r="B12" s="174" t="s">
        <v>231</v>
      </c>
      <c r="C12">
        <v>3</v>
      </c>
      <c r="D12" s="64">
        <v>0.75308540417028658</v>
      </c>
      <c r="F12" s="221"/>
    </row>
    <row r="13" spans="2:6" x14ac:dyDescent="0.25">
      <c r="B13" s="174" t="s">
        <v>231</v>
      </c>
      <c r="C13">
        <v>4</v>
      </c>
      <c r="D13" s="64">
        <v>0.69142932651145372</v>
      </c>
      <c r="F13" s="221"/>
    </row>
    <row r="14" spans="2:6" x14ac:dyDescent="0.25">
      <c r="B14" s="174" t="s">
        <v>231</v>
      </c>
      <c r="C14">
        <v>5</v>
      </c>
      <c r="D14" s="64">
        <v>0.8154315021792865</v>
      </c>
      <c r="F14" s="221"/>
    </row>
    <row r="15" spans="2:6" x14ac:dyDescent="0.25">
      <c r="B15" s="174" t="s">
        <v>231</v>
      </c>
      <c r="C15" s="288">
        <v>6</v>
      </c>
      <c r="D15" s="214">
        <v>0.78725790866163115</v>
      </c>
      <c r="F15" s="221"/>
    </row>
    <row r="16" spans="2:6" x14ac:dyDescent="0.25">
      <c r="B16" s="174" t="s">
        <v>231</v>
      </c>
      <c r="C16" s="288">
        <v>7</v>
      </c>
      <c r="D16" s="64">
        <v>0.75596039342454946</v>
      </c>
      <c r="E16" s="230">
        <f>AVERAGE(D10:D16)</f>
        <v>0.75016757910167597</v>
      </c>
      <c r="F16" s="32">
        <f>STDEV(D10:D16)</f>
        <v>5.722153619473986E-2</v>
      </c>
    </row>
    <row r="17" spans="2:6" x14ac:dyDescent="0.25">
      <c r="B17" s="267" t="s">
        <v>285</v>
      </c>
      <c r="C17" s="25">
        <v>1</v>
      </c>
      <c r="D17" s="232">
        <v>0.8856177626614038</v>
      </c>
      <c r="F17" s="221"/>
    </row>
    <row r="18" spans="2:6" x14ac:dyDescent="0.25">
      <c r="B18" s="174" t="s">
        <v>286</v>
      </c>
      <c r="C18">
        <v>2</v>
      </c>
      <c r="D18" s="64">
        <v>1.0674611549316524</v>
      </c>
      <c r="F18" s="221"/>
    </row>
    <row r="19" spans="2:6" x14ac:dyDescent="0.25">
      <c r="B19" s="174" t="s">
        <v>286</v>
      </c>
      <c r="C19">
        <v>3</v>
      </c>
      <c r="D19" s="64">
        <v>1.0277706764717933</v>
      </c>
      <c r="F19" s="221"/>
    </row>
    <row r="20" spans="2:6" x14ac:dyDescent="0.25">
      <c r="B20" s="174" t="s">
        <v>286</v>
      </c>
      <c r="C20">
        <v>4</v>
      </c>
      <c r="D20" s="64">
        <v>1.0439023940345256</v>
      </c>
      <c r="F20" s="221"/>
    </row>
    <row r="21" spans="2:6" x14ac:dyDescent="0.25">
      <c r="B21" s="174" t="s">
        <v>286</v>
      </c>
      <c r="C21">
        <v>5</v>
      </c>
      <c r="D21" s="214">
        <v>0.95206864343292563</v>
      </c>
      <c r="F21" s="221"/>
    </row>
    <row r="22" spans="2:6" x14ac:dyDescent="0.25">
      <c r="B22" s="174" t="s">
        <v>286</v>
      </c>
      <c r="C22">
        <v>6</v>
      </c>
      <c r="D22" s="214">
        <v>0.97733734197597133</v>
      </c>
      <c r="F22" s="221"/>
    </row>
    <row r="23" spans="2:6" x14ac:dyDescent="0.25">
      <c r="B23" s="174" t="s">
        <v>286</v>
      </c>
      <c r="C23" s="32">
        <v>7</v>
      </c>
      <c r="D23" s="64">
        <v>0.87811746464613005</v>
      </c>
      <c r="E23" s="230">
        <f>AVERAGE(D17:D23)</f>
        <v>0.97603934830777173</v>
      </c>
      <c r="F23" s="32">
        <f>STDEV(D17:D23)</f>
        <v>7.5255684110577981E-2</v>
      </c>
    </row>
    <row r="24" spans="2:6" x14ac:dyDescent="0.25">
      <c r="B24" s="267" t="s">
        <v>287</v>
      </c>
      <c r="C24">
        <v>1</v>
      </c>
      <c r="D24" s="64">
        <v>1.0643578117227628</v>
      </c>
      <c r="F24" s="221"/>
    </row>
    <row r="25" spans="2:6" x14ac:dyDescent="0.25">
      <c r="B25" s="174" t="s">
        <v>287</v>
      </c>
      <c r="C25">
        <v>2</v>
      </c>
      <c r="D25" s="232">
        <v>0.94014635478184183</v>
      </c>
      <c r="F25" s="221"/>
    </row>
    <row r="26" spans="2:6" x14ac:dyDescent="0.25">
      <c r="B26" s="174" t="s">
        <v>287</v>
      </c>
      <c r="C26">
        <v>3</v>
      </c>
      <c r="D26" s="64">
        <v>1.1037542918109033</v>
      </c>
      <c r="F26" s="221"/>
    </row>
    <row r="27" spans="2:6" x14ac:dyDescent="0.25">
      <c r="B27" s="174" t="s">
        <v>287</v>
      </c>
      <c r="C27">
        <v>4</v>
      </c>
      <c r="D27" s="64">
        <v>0.98637128711971922</v>
      </c>
      <c r="F27" s="221"/>
    </row>
    <row r="28" spans="2:6" x14ac:dyDescent="0.25">
      <c r="B28" s="174" t="s">
        <v>287</v>
      </c>
      <c r="C28">
        <v>5</v>
      </c>
      <c r="D28" s="214">
        <v>0.85640385689446796</v>
      </c>
      <c r="F28" s="221"/>
    </row>
    <row r="29" spans="2:6" x14ac:dyDescent="0.25">
      <c r="B29" s="174" t="s">
        <v>287</v>
      </c>
      <c r="C29">
        <v>6</v>
      </c>
      <c r="D29" s="64">
        <v>0.89627287793343313</v>
      </c>
      <c r="F29" s="221"/>
    </row>
    <row r="30" spans="2:6" x14ac:dyDescent="0.25">
      <c r="B30" s="174" t="s">
        <v>287</v>
      </c>
      <c r="C30" s="32">
        <v>7</v>
      </c>
      <c r="D30" s="64">
        <v>1.0551364233664817</v>
      </c>
      <c r="E30" s="230">
        <f>AVERAGE(D24:D30)</f>
        <v>0.98606327194708709</v>
      </c>
      <c r="F30" s="32">
        <f>STDEV(D24:D30)</f>
        <v>9.2857101942086101E-2</v>
      </c>
    </row>
    <row r="31" spans="2:6" x14ac:dyDescent="0.25">
      <c r="B31" s="267" t="s">
        <v>288</v>
      </c>
      <c r="C31">
        <v>1</v>
      </c>
      <c r="D31" s="232">
        <v>0.92445843077234802</v>
      </c>
      <c r="F31" s="221"/>
    </row>
    <row r="32" spans="2:6" x14ac:dyDescent="0.25">
      <c r="B32" s="174" t="s">
        <v>288</v>
      </c>
      <c r="C32">
        <v>2</v>
      </c>
      <c r="D32" s="64">
        <v>0.85746342622078553</v>
      </c>
      <c r="F32" s="221"/>
    </row>
    <row r="33" spans="2:6" x14ac:dyDescent="0.25">
      <c r="B33" s="174" t="s">
        <v>288</v>
      </c>
      <c r="C33">
        <v>3</v>
      </c>
      <c r="D33" s="64">
        <v>1.0040275560983274</v>
      </c>
      <c r="F33" s="221"/>
    </row>
    <row r="34" spans="2:6" x14ac:dyDescent="0.25">
      <c r="B34" s="174" t="s">
        <v>288</v>
      </c>
      <c r="C34">
        <v>4</v>
      </c>
      <c r="D34" s="64">
        <v>0.83497988852584637</v>
      </c>
      <c r="F34" s="221"/>
    </row>
    <row r="35" spans="2:6" x14ac:dyDescent="0.25">
      <c r="B35" s="174" t="s">
        <v>288</v>
      </c>
      <c r="C35">
        <v>5</v>
      </c>
      <c r="D35" s="214">
        <v>0.77761169557366294</v>
      </c>
      <c r="F35" s="221"/>
    </row>
    <row r="36" spans="2:6" x14ac:dyDescent="0.25">
      <c r="B36" s="174" t="s">
        <v>288</v>
      </c>
      <c r="C36">
        <v>6</v>
      </c>
      <c r="D36" s="64">
        <v>0.82135326329913516</v>
      </c>
      <c r="F36" s="221"/>
    </row>
    <row r="37" spans="2:6" x14ac:dyDescent="0.25">
      <c r="B37" s="174" t="s">
        <v>288</v>
      </c>
      <c r="C37" s="32">
        <v>7</v>
      </c>
      <c r="D37" s="214">
        <v>0.94057762646917253</v>
      </c>
      <c r="E37" s="230">
        <f>AVERAGE(D31:D37)</f>
        <v>0.8800674124227541</v>
      </c>
      <c r="F37" s="32">
        <f>STDEV(D31:D37)</f>
        <v>7.9042726799993898E-2</v>
      </c>
    </row>
    <row r="38" spans="2:6" x14ac:dyDescent="0.25">
      <c r="B38" s="267" t="s">
        <v>289</v>
      </c>
      <c r="C38">
        <v>1</v>
      </c>
      <c r="D38" s="296">
        <v>0.85907497567361324</v>
      </c>
      <c r="F38" s="221"/>
    </row>
    <row r="39" spans="2:6" x14ac:dyDescent="0.25">
      <c r="B39" s="174" t="s">
        <v>289</v>
      </c>
      <c r="C39">
        <v>2</v>
      </c>
      <c r="D39" s="214">
        <v>0.85123970956572592</v>
      </c>
      <c r="F39" s="221"/>
    </row>
    <row r="40" spans="2:6" x14ac:dyDescent="0.25">
      <c r="B40" s="174" t="s">
        <v>290</v>
      </c>
      <c r="C40">
        <v>3</v>
      </c>
      <c r="D40" s="214">
        <v>1.0030474524916435</v>
      </c>
      <c r="F40" s="221"/>
    </row>
    <row r="41" spans="2:6" x14ac:dyDescent="0.25">
      <c r="B41" s="174" t="s">
        <v>290</v>
      </c>
      <c r="C41">
        <v>4</v>
      </c>
      <c r="D41" s="214">
        <v>1.0585678831473098</v>
      </c>
      <c r="F41" s="221"/>
    </row>
    <row r="42" spans="2:6" x14ac:dyDescent="0.25">
      <c r="B42" s="174" t="s">
        <v>290</v>
      </c>
      <c r="C42">
        <v>5</v>
      </c>
      <c r="D42" s="214">
        <v>0.94692541091817384</v>
      </c>
      <c r="F42" s="221"/>
    </row>
    <row r="43" spans="2:6" x14ac:dyDescent="0.25">
      <c r="B43" s="174" t="s">
        <v>290</v>
      </c>
      <c r="C43">
        <v>6</v>
      </c>
      <c r="D43" s="214">
        <v>1.0667149199616326</v>
      </c>
      <c r="F43" s="221"/>
    </row>
    <row r="44" spans="2:6" x14ac:dyDescent="0.25">
      <c r="B44" s="174" t="s">
        <v>290</v>
      </c>
      <c r="C44" s="32">
        <v>7</v>
      </c>
      <c r="D44" s="214">
        <v>1.1395465109132195</v>
      </c>
      <c r="E44" s="230">
        <f>AVERAGE(D38:D44)</f>
        <v>0.98930240895304533</v>
      </c>
      <c r="F44" s="32">
        <f>STDEV(D38:D44)</f>
        <v>0.10906337796194381</v>
      </c>
    </row>
    <row r="45" spans="2:6" x14ac:dyDescent="0.25">
      <c r="B45" s="267" t="s">
        <v>291</v>
      </c>
      <c r="C45">
        <v>1</v>
      </c>
      <c r="D45" s="296">
        <v>1.075829502976702</v>
      </c>
      <c r="F45" s="221"/>
    </row>
    <row r="46" spans="2:6" x14ac:dyDescent="0.25">
      <c r="B46" s="174" t="s">
        <v>291</v>
      </c>
      <c r="C46">
        <v>2</v>
      </c>
      <c r="D46" s="214">
        <v>1.0503506612749198</v>
      </c>
      <c r="F46" s="221"/>
    </row>
    <row r="47" spans="2:6" x14ac:dyDescent="0.25">
      <c r="B47" s="174" t="s">
        <v>292</v>
      </c>
      <c r="C47">
        <v>3</v>
      </c>
      <c r="D47" s="214">
        <v>1.0866325981149141</v>
      </c>
      <c r="F47" s="221"/>
    </row>
    <row r="48" spans="2:6" x14ac:dyDescent="0.25">
      <c r="B48" s="174" t="s">
        <v>292</v>
      </c>
      <c r="C48">
        <v>4</v>
      </c>
      <c r="D48" s="214">
        <v>1.1347999024898503</v>
      </c>
      <c r="F48" s="221"/>
    </row>
    <row r="49" spans="2:6" x14ac:dyDescent="0.25">
      <c r="B49" s="174" t="s">
        <v>292</v>
      </c>
      <c r="C49">
        <v>5</v>
      </c>
      <c r="D49" s="214">
        <v>0.93194429117897748</v>
      </c>
      <c r="F49" s="221"/>
    </row>
    <row r="50" spans="2:6" x14ac:dyDescent="0.25">
      <c r="B50" s="174" t="s">
        <v>292</v>
      </c>
      <c r="C50">
        <v>6</v>
      </c>
      <c r="D50" s="214">
        <v>1.1831661577088186</v>
      </c>
      <c r="F50" s="221"/>
    </row>
    <row r="51" spans="2:6" x14ac:dyDescent="0.25">
      <c r="B51" s="270" t="s">
        <v>292</v>
      </c>
      <c r="C51" s="32">
        <v>7</v>
      </c>
      <c r="D51" s="214">
        <v>1.0441798291614075</v>
      </c>
      <c r="E51" s="230">
        <f>AVERAGE(D45:D51)</f>
        <v>1.0724147061293698</v>
      </c>
      <c r="F51" s="32">
        <f>STDEV(D45:D51)</f>
        <v>7.8938345003112406E-2</v>
      </c>
    </row>
    <row r="57" spans="2:6" ht="23.7" customHeight="1" x14ac:dyDescent="0.25">
      <c r="B57" s="282"/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A2E24-948D-4FE1-BE68-2954AC9B9ADA}">
  <dimension ref="A1:K136"/>
  <sheetViews>
    <sheetView workbookViewId="0">
      <selection activeCell="J16" sqref="J16"/>
    </sheetView>
  </sheetViews>
  <sheetFormatPr defaultRowHeight="14.4" x14ac:dyDescent="0.25"/>
  <cols>
    <col min="1" max="1" width="12.21875" customWidth="1"/>
    <col min="6" max="6" width="14.21875" customWidth="1"/>
    <col min="7" max="7" width="14.44140625" style="189" customWidth="1"/>
    <col min="10" max="11" width="8.88671875" style="10"/>
  </cols>
  <sheetData>
    <row r="1" spans="1:11" ht="15.6" x14ac:dyDescent="0.25">
      <c r="A1" s="12" t="s">
        <v>301</v>
      </c>
      <c r="G1" s="180"/>
    </row>
    <row r="2" spans="1:11" x14ac:dyDescent="0.25">
      <c r="G2" s="181"/>
    </row>
    <row r="3" spans="1:11" ht="21" x14ac:dyDescent="0.25">
      <c r="C3" s="297" t="s">
        <v>302</v>
      </c>
      <c r="D3" s="297"/>
      <c r="E3" s="297"/>
      <c r="F3" s="297"/>
      <c r="G3" s="182"/>
      <c r="H3" s="4"/>
      <c r="I3" s="298"/>
    </row>
    <row r="4" spans="1:11" s="53" customFormat="1" ht="21" x14ac:dyDescent="0.25">
      <c r="A4" s="53" t="s">
        <v>92</v>
      </c>
      <c r="B4" s="53" t="s">
        <v>93</v>
      </c>
      <c r="C4" s="53" t="s">
        <v>303</v>
      </c>
      <c r="D4" s="53" t="s">
        <v>304</v>
      </c>
      <c r="E4" s="53" t="s">
        <v>305</v>
      </c>
      <c r="F4" s="53" t="s">
        <v>306</v>
      </c>
      <c r="G4" s="182"/>
      <c r="I4" s="53" t="s">
        <v>302</v>
      </c>
    </row>
    <row r="5" spans="1:11" s="25" customFormat="1" ht="21" x14ac:dyDescent="0.15">
      <c r="A5" s="234" t="s">
        <v>0</v>
      </c>
      <c r="B5" s="25">
        <v>1</v>
      </c>
      <c r="C5" s="25">
        <v>226.76307692307697</v>
      </c>
      <c r="D5" s="25">
        <v>273.95076923076937</v>
      </c>
      <c r="E5" s="25" t="s">
        <v>173</v>
      </c>
      <c r="F5" s="25">
        <f>AVERAGE(C5:E5)</f>
        <v>250.35692307692318</v>
      </c>
      <c r="G5" s="182"/>
      <c r="I5" s="25">
        <v>250.357</v>
      </c>
      <c r="J5" s="299"/>
      <c r="K5" s="300"/>
    </row>
    <row r="6" spans="1:11" ht="21" x14ac:dyDescent="0.15">
      <c r="A6" s="235"/>
      <c r="B6">
        <v>2</v>
      </c>
      <c r="C6">
        <v>254.28923076923087</v>
      </c>
      <c r="D6">
        <v>228.0738461538462</v>
      </c>
      <c r="E6">
        <v>212.87723342939478</v>
      </c>
      <c r="F6">
        <f>AVERAGE(C6:E6)</f>
        <v>231.74677011749063</v>
      </c>
      <c r="G6" s="182"/>
      <c r="I6">
        <v>231.74700000000001</v>
      </c>
      <c r="J6" s="301"/>
    </row>
    <row r="7" spans="1:11" ht="21" x14ac:dyDescent="0.15">
      <c r="A7" s="235"/>
      <c r="B7">
        <v>3</v>
      </c>
      <c r="C7">
        <v>229.08242074927949</v>
      </c>
      <c r="D7" t="s">
        <v>173</v>
      </c>
      <c r="E7" t="s">
        <v>173</v>
      </c>
      <c r="F7">
        <f>AVERAGE(C7:D7)</f>
        <v>229.08242074927949</v>
      </c>
      <c r="G7" s="182"/>
      <c r="I7">
        <v>229.08199999999999</v>
      </c>
      <c r="J7" s="301"/>
    </row>
    <row r="8" spans="1:11" ht="21" x14ac:dyDescent="0.15">
      <c r="A8" s="235"/>
      <c r="B8">
        <v>4</v>
      </c>
      <c r="C8">
        <v>211.03384615384624</v>
      </c>
      <c r="D8">
        <v>308.03076923076924</v>
      </c>
      <c r="E8">
        <v>250.44380403458212</v>
      </c>
      <c r="F8">
        <f>AVERAGE(C8:E8)</f>
        <v>256.5028064730659</v>
      </c>
      <c r="G8" s="182"/>
      <c r="I8">
        <v>256.50299999999999</v>
      </c>
      <c r="J8" s="301"/>
    </row>
    <row r="9" spans="1:11" x14ac:dyDescent="0.15">
      <c r="A9" s="235"/>
      <c r="B9">
        <v>5</v>
      </c>
      <c r="C9">
        <v>280.50461538461536</v>
      </c>
      <c r="D9">
        <v>270.01846153846157</v>
      </c>
      <c r="E9">
        <v>239.39481268011525</v>
      </c>
      <c r="F9">
        <f>AVERAGE(C9:E9)</f>
        <v>263.30596320106406</v>
      </c>
      <c r="G9" s="137"/>
      <c r="I9">
        <v>263.30599999999998</v>
      </c>
      <c r="J9" s="301"/>
    </row>
    <row r="10" spans="1:11" x14ac:dyDescent="0.15">
      <c r="A10" s="235"/>
      <c r="B10">
        <v>6</v>
      </c>
      <c r="C10">
        <v>233.3169230769231</v>
      </c>
      <c r="D10" t="s">
        <v>173</v>
      </c>
      <c r="E10">
        <v>195.93544668587896</v>
      </c>
      <c r="F10">
        <f>AVERAGE(C10:E10)</f>
        <v>214.62618488140103</v>
      </c>
      <c r="G10" s="89" t="s">
        <v>185</v>
      </c>
      <c r="I10">
        <v>214.626</v>
      </c>
      <c r="J10" s="301"/>
    </row>
    <row r="11" spans="1:11" x14ac:dyDescent="0.15">
      <c r="A11" s="235"/>
      <c r="B11">
        <v>7</v>
      </c>
      <c r="C11" t="s">
        <v>173</v>
      </c>
      <c r="D11" t="s">
        <v>173</v>
      </c>
      <c r="E11">
        <v>218.77002881844379</v>
      </c>
      <c r="F11">
        <f>AVERAGE(C11:E11)</f>
        <v>218.77002881844379</v>
      </c>
      <c r="G11" s="89"/>
      <c r="I11">
        <v>218.77</v>
      </c>
      <c r="J11" s="301"/>
    </row>
    <row r="12" spans="1:11" x14ac:dyDescent="0.15">
      <c r="A12" s="235"/>
      <c r="B12">
        <v>8</v>
      </c>
      <c r="C12" s="67">
        <v>124.52307692307689</v>
      </c>
      <c r="D12" s="67">
        <v>141.56307692307689</v>
      </c>
      <c r="E12" t="s">
        <v>173</v>
      </c>
      <c r="F12" s="67">
        <f>AVERAGE(C12:E12)</f>
        <v>133.04307692307688</v>
      </c>
      <c r="G12" s="89"/>
      <c r="H12" s="67"/>
      <c r="J12" s="301"/>
    </row>
    <row r="13" spans="1:11" x14ac:dyDescent="0.15">
      <c r="A13" s="235"/>
      <c r="B13">
        <v>9</v>
      </c>
      <c r="C13">
        <v>196.61538461538464</v>
      </c>
      <c r="D13" t="s">
        <v>173</v>
      </c>
      <c r="E13">
        <v>212.14063400576367</v>
      </c>
      <c r="F13">
        <f t="shared" ref="F13:F24" si="0">AVERAGE(C13:E13)</f>
        <v>204.37800931057416</v>
      </c>
      <c r="G13" s="89"/>
      <c r="I13">
        <v>204.37799999999999</v>
      </c>
      <c r="J13" s="301"/>
    </row>
    <row r="14" spans="1:11" s="32" customFormat="1" x14ac:dyDescent="0.15">
      <c r="A14" s="236"/>
      <c r="B14" s="32">
        <v>10</v>
      </c>
      <c r="C14" s="32">
        <v>281.81538461538469</v>
      </c>
      <c r="D14" s="32">
        <v>329.00307692307695</v>
      </c>
      <c r="E14" s="32">
        <v>225.39942363112391</v>
      </c>
      <c r="F14" s="32">
        <f t="shared" si="0"/>
        <v>278.73929505652853</v>
      </c>
      <c r="G14" s="89"/>
      <c r="I14" s="32">
        <v>278.73899999999998</v>
      </c>
      <c r="J14" s="302">
        <f>AVERAGE(I5:I14)</f>
        <v>238.61199999999997</v>
      </c>
      <c r="K14" s="303">
        <f>STDEV(I5:I14)</f>
        <v>24.892146633024634</v>
      </c>
    </row>
    <row r="15" spans="1:11" s="25" customFormat="1" x14ac:dyDescent="0.15">
      <c r="A15" s="234" t="s">
        <v>34</v>
      </c>
      <c r="B15" s="25">
        <v>1</v>
      </c>
      <c r="C15" s="25">
        <v>220.20923076923077</v>
      </c>
      <c r="D15" s="25">
        <v>253.63384615384615</v>
      </c>
      <c r="E15" s="25" t="s">
        <v>173</v>
      </c>
      <c r="F15" s="25">
        <f t="shared" si="0"/>
        <v>236.92153846153846</v>
      </c>
      <c r="G15" s="89"/>
      <c r="I15" s="25">
        <v>236.922</v>
      </c>
      <c r="J15" s="299"/>
      <c r="K15" s="300"/>
    </row>
    <row r="16" spans="1:11" ht="20.399999999999999" x14ac:dyDescent="0.15">
      <c r="A16" s="235"/>
      <c r="B16">
        <v>2</v>
      </c>
      <c r="C16">
        <v>185.47384615384618</v>
      </c>
      <c r="D16">
        <v>211.03384615384613</v>
      </c>
      <c r="E16" t="s">
        <v>173</v>
      </c>
      <c r="F16">
        <f t="shared" si="0"/>
        <v>198.25384615384615</v>
      </c>
      <c r="G16" s="185"/>
      <c r="I16">
        <v>198.25399999999999</v>
      </c>
      <c r="J16" s="301"/>
    </row>
    <row r="17" spans="1:11" ht="20.399999999999999" x14ac:dyDescent="0.15">
      <c r="A17" s="235"/>
      <c r="B17">
        <v>3</v>
      </c>
      <c r="C17">
        <v>216.27692307692308</v>
      </c>
      <c r="D17">
        <v>275.26153846153852</v>
      </c>
      <c r="E17">
        <v>223.18962536023054</v>
      </c>
      <c r="F17">
        <f t="shared" si="0"/>
        <v>238.24269563289738</v>
      </c>
      <c r="G17" s="185"/>
      <c r="I17">
        <v>238.24299999999999</v>
      </c>
      <c r="J17" s="301"/>
    </row>
    <row r="18" spans="1:11" ht="21" x14ac:dyDescent="0.15">
      <c r="A18" s="235"/>
      <c r="B18">
        <v>4</v>
      </c>
      <c r="C18" t="s">
        <v>173</v>
      </c>
      <c r="D18" t="s">
        <v>173</v>
      </c>
      <c r="E18">
        <v>246.02420749279543</v>
      </c>
      <c r="F18">
        <f t="shared" si="0"/>
        <v>246.02420749279543</v>
      </c>
      <c r="G18" s="182"/>
      <c r="I18">
        <v>246.024</v>
      </c>
      <c r="J18" s="301"/>
    </row>
    <row r="19" spans="1:11" ht="21" x14ac:dyDescent="0.15">
      <c r="A19" s="235"/>
      <c r="B19">
        <v>5</v>
      </c>
      <c r="C19">
        <v>169.7446153846154</v>
      </c>
      <c r="D19">
        <v>178.92000000000002</v>
      </c>
      <c r="E19" t="s">
        <v>173</v>
      </c>
      <c r="F19">
        <f t="shared" si="0"/>
        <v>174.33230769230772</v>
      </c>
      <c r="G19" s="186"/>
      <c r="I19">
        <v>174.33199999999999</v>
      </c>
      <c r="J19" s="301"/>
    </row>
    <row r="20" spans="1:11" ht="21" x14ac:dyDescent="0.15">
      <c r="A20" s="235"/>
      <c r="B20">
        <v>6</v>
      </c>
      <c r="C20" s="67">
        <v>284.43692307692311</v>
      </c>
      <c r="D20" s="67">
        <v>249.70153846153846</v>
      </c>
      <c r="E20" s="67">
        <v>276.96138328530253</v>
      </c>
      <c r="F20" s="67">
        <f t="shared" si="0"/>
        <v>270.36661494125468</v>
      </c>
      <c r="G20" s="182"/>
      <c r="H20" s="67"/>
      <c r="J20" s="301"/>
    </row>
    <row r="21" spans="1:11" ht="21" x14ac:dyDescent="0.15">
      <c r="A21" s="235"/>
      <c r="B21">
        <v>7</v>
      </c>
      <c r="C21">
        <v>186.78461538461542</v>
      </c>
      <c r="D21">
        <v>188.09538461538463</v>
      </c>
      <c r="E21" t="s">
        <v>173</v>
      </c>
      <c r="F21">
        <f t="shared" si="0"/>
        <v>187.44000000000003</v>
      </c>
      <c r="G21" s="182"/>
      <c r="I21">
        <v>187.44</v>
      </c>
      <c r="J21" s="301"/>
    </row>
    <row r="22" spans="1:11" ht="21" x14ac:dyDescent="0.15">
      <c r="A22" s="235"/>
      <c r="B22">
        <v>8</v>
      </c>
      <c r="C22">
        <v>220.86461538461538</v>
      </c>
      <c r="D22">
        <v>213.2501346153847</v>
      </c>
      <c r="E22" t="s">
        <v>173</v>
      </c>
      <c r="F22">
        <f>AVERAGE(C22:E22)</f>
        <v>217.05737500000004</v>
      </c>
      <c r="G22" s="182"/>
      <c r="I22">
        <f>AVERAGE(F22:H22)</f>
        <v>217.05737500000004</v>
      </c>
      <c r="J22" s="301"/>
    </row>
    <row r="23" spans="1:11" ht="21" x14ac:dyDescent="0.25">
      <c r="A23" s="235"/>
      <c r="B23">
        <v>9</v>
      </c>
      <c r="C23">
        <v>239.87076923076927</v>
      </c>
      <c r="D23">
        <v>264.77538461538461</v>
      </c>
      <c r="E23">
        <v>213.61383285302588</v>
      </c>
      <c r="F23">
        <f t="shared" si="0"/>
        <v>239.41999556639325</v>
      </c>
      <c r="G23" s="182"/>
      <c r="I23">
        <v>239.42</v>
      </c>
    </row>
    <row r="24" spans="1:11" s="32" customFormat="1" ht="21" x14ac:dyDescent="0.15">
      <c r="A24" s="236"/>
      <c r="B24" s="32">
        <v>10</v>
      </c>
      <c r="C24" s="32" t="s">
        <v>173</v>
      </c>
      <c r="D24" s="32" t="s">
        <v>173</v>
      </c>
      <c r="E24" s="32">
        <v>215.82363112391926</v>
      </c>
      <c r="F24" s="32">
        <f t="shared" si="0"/>
        <v>215.82363112391926</v>
      </c>
      <c r="G24" s="182"/>
      <c r="I24" s="32">
        <v>215.82400000000001</v>
      </c>
      <c r="J24" s="302">
        <f>AVERAGE(I15:I24)</f>
        <v>217.05737500000004</v>
      </c>
      <c r="K24" s="303">
        <f>STDEV(I15:I24)</f>
        <v>25.593751898351321</v>
      </c>
    </row>
    <row r="25" spans="1:11" s="25" customFormat="1" ht="21" x14ac:dyDescent="0.25">
      <c r="A25" s="234" t="s">
        <v>128</v>
      </c>
      <c r="B25" s="25">
        <v>1</v>
      </c>
      <c r="C25" s="304">
        <v>261.49846153846153</v>
      </c>
      <c r="D25" s="25" t="s">
        <v>173</v>
      </c>
      <c r="E25" s="304">
        <v>302.78769230769228</v>
      </c>
      <c r="F25" s="304">
        <f>AVERAGE(C25:E25)</f>
        <v>282.14307692307693</v>
      </c>
      <c r="G25" s="182"/>
      <c r="H25" s="304"/>
      <c r="J25" s="300"/>
      <c r="K25" s="300"/>
    </row>
    <row r="26" spans="1:11" ht="21" x14ac:dyDescent="0.25">
      <c r="A26" s="235"/>
      <c r="B26">
        <v>2</v>
      </c>
      <c r="C26" t="s">
        <v>173</v>
      </c>
      <c r="D26">
        <v>242.49230769230769</v>
      </c>
      <c r="E26">
        <v>176.0472622478386</v>
      </c>
      <c r="F26">
        <f>AVERAGE(C26:E26)</f>
        <v>209.26978497007315</v>
      </c>
      <c r="G26" s="182"/>
      <c r="I26">
        <v>209.27</v>
      </c>
    </row>
    <row r="27" spans="1:11" ht="21" x14ac:dyDescent="0.25">
      <c r="A27" s="235"/>
      <c r="B27">
        <v>3</v>
      </c>
      <c r="C27">
        <v>179.57538461538465</v>
      </c>
      <c r="D27">
        <v>210.37846153846152</v>
      </c>
      <c r="E27">
        <v>170.8910662824207</v>
      </c>
      <c r="F27">
        <f>AVERAGE(C27:E27)</f>
        <v>186.9483041454223</v>
      </c>
      <c r="G27" s="186"/>
      <c r="I27">
        <v>210.37846153846152</v>
      </c>
    </row>
    <row r="28" spans="1:11" ht="21" x14ac:dyDescent="0.25">
      <c r="A28" s="235"/>
      <c r="B28">
        <v>4</v>
      </c>
      <c r="C28">
        <v>173.67692307692309</v>
      </c>
      <c r="D28">
        <v>215.62153846153848</v>
      </c>
      <c r="E28">
        <v>240.86801152737752</v>
      </c>
      <c r="F28">
        <f>AVERAGE(C28:E28)</f>
        <v>210.05549102194632</v>
      </c>
      <c r="G28" s="182"/>
      <c r="I28">
        <v>210.05500000000001</v>
      </c>
    </row>
    <row r="29" spans="1:11" ht="21" x14ac:dyDescent="0.25">
      <c r="A29" s="235"/>
      <c r="B29">
        <v>5</v>
      </c>
      <c r="C29">
        <v>192.68307692307695</v>
      </c>
      <c r="D29">
        <v>233.97230769230774</v>
      </c>
      <c r="E29" t="s">
        <v>173</v>
      </c>
      <c r="F29">
        <f>AVERAGE(C29:E29)</f>
        <v>213.32769230769236</v>
      </c>
      <c r="G29" s="182"/>
      <c r="I29">
        <v>213.328</v>
      </c>
    </row>
    <row r="30" spans="1:11" ht="20.399999999999999" x14ac:dyDescent="0.25">
      <c r="A30" s="235"/>
      <c r="B30">
        <v>6</v>
      </c>
      <c r="C30" s="67">
        <v>55.707692307692355</v>
      </c>
      <c r="D30" s="67">
        <v>40.633846153846186</v>
      </c>
      <c r="E30" t="s">
        <v>173</v>
      </c>
      <c r="F30" s="67">
        <f t="shared" ref="F30" si="1">AVERAGE(C30:E30)</f>
        <v>48.170769230769267</v>
      </c>
      <c r="G30" s="185"/>
      <c r="H30" s="67"/>
    </row>
    <row r="31" spans="1:11" ht="20.399999999999999" x14ac:dyDescent="0.25">
      <c r="A31" s="235"/>
      <c r="B31">
        <v>7</v>
      </c>
      <c r="C31">
        <v>208.41230769230771</v>
      </c>
      <c r="D31">
        <v>224.79692307692306</v>
      </c>
      <c r="E31" t="s">
        <v>173</v>
      </c>
      <c r="F31">
        <f>AVERAGE(C31:E31)</f>
        <v>216.60461538461539</v>
      </c>
      <c r="G31" s="185"/>
      <c r="I31">
        <v>216.60499999999999</v>
      </c>
    </row>
    <row r="32" spans="1:11" ht="21" x14ac:dyDescent="0.25">
      <c r="A32" s="235"/>
      <c r="B32">
        <v>8</v>
      </c>
      <c r="C32">
        <v>232.6615384615385</v>
      </c>
      <c r="D32">
        <v>228.72923076923078</v>
      </c>
      <c r="E32">
        <v>201.09164265129681</v>
      </c>
      <c r="F32">
        <f>AVERAGE(C32:E32)</f>
        <v>220.82747062735538</v>
      </c>
      <c r="G32" s="182"/>
      <c r="I32">
        <v>220.827</v>
      </c>
    </row>
    <row r="33" spans="1:11" ht="21" x14ac:dyDescent="0.25">
      <c r="A33" s="235"/>
      <c r="B33">
        <v>9</v>
      </c>
      <c r="C33">
        <v>171.71076923076924</v>
      </c>
      <c r="D33">
        <v>211.68923076923076</v>
      </c>
      <c r="E33">
        <v>197.40864553314117</v>
      </c>
      <c r="F33">
        <f>AVERAGE(C33:E33)</f>
        <v>193.60288184438036</v>
      </c>
      <c r="G33" s="182"/>
      <c r="I33">
        <v>193.60300000000001</v>
      </c>
    </row>
    <row r="34" spans="1:11" s="32" customFormat="1" ht="21" x14ac:dyDescent="0.15">
      <c r="A34" s="236"/>
      <c r="B34" s="32">
        <v>10</v>
      </c>
      <c r="C34" s="32">
        <v>206.44615384615389</v>
      </c>
      <c r="D34" s="32">
        <v>260.18769230769232</v>
      </c>
      <c r="E34" s="32" t="s">
        <v>173</v>
      </c>
      <c r="F34" s="32">
        <f t="shared" ref="F34:F43" si="2">AVERAGE(C34:E34)</f>
        <v>233.3169230769231</v>
      </c>
      <c r="G34" s="186"/>
      <c r="I34" s="32">
        <v>233.31700000000001</v>
      </c>
      <c r="J34" s="302">
        <f>AVERAGE(I25:I34)</f>
        <v>213.42293269230771</v>
      </c>
      <c r="K34" s="303">
        <f>STDEV(I25:I34)</f>
        <v>11.284737153768765</v>
      </c>
    </row>
    <row r="35" spans="1:11" s="25" customFormat="1" ht="21" x14ac:dyDescent="0.25">
      <c r="A35" s="234" t="s">
        <v>129</v>
      </c>
      <c r="B35" s="25">
        <v>1</v>
      </c>
      <c r="C35" s="25">
        <v>225.45230769230773</v>
      </c>
      <c r="D35" s="25">
        <v>268.05230769230769</v>
      </c>
      <c r="E35" s="25" t="s">
        <v>173</v>
      </c>
      <c r="F35" s="25">
        <f t="shared" si="2"/>
        <v>246.75230769230771</v>
      </c>
      <c r="G35" s="182"/>
      <c r="I35" s="25">
        <v>246.75200000000001</v>
      </c>
      <c r="J35" s="300"/>
      <c r="K35" s="300"/>
    </row>
    <row r="36" spans="1:11" ht="21" x14ac:dyDescent="0.25">
      <c r="A36" s="235"/>
      <c r="B36">
        <v>2</v>
      </c>
      <c r="C36" s="67">
        <v>274.60615384615386</v>
      </c>
      <c r="D36" s="67" t="s">
        <v>173</v>
      </c>
      <c r="E36" s="67" t="s">
        <v>173</v>
      </c>
      <c r="F36" s="57">
        <f t="shared" si="2"/>
        <v>274.60615384615386</v>
      </c>
      <c r="G36" s="186"/>
      <c r="H36" s="67"/>
    </row>
    <row r="37" spans="1:11" ht="21" x14ac:dyDescent="0.25">
      <c r="A37" s="235"/>
      <c r="B37">
        <v>3</v>
      </c>
      <c r="C37">
        <v>255.60000000000002</v>
      </c>
      <c r="D37">
        <v>209.06769230769231</v>
      </c>
      <c r="E37" t="s">
        <v>173</v>
      </c>
      <c r="F37">
        <f t="shared" si="2"/>
        <v>232.33384615384617</v>
      </c>
      <c r="G37" s="182"/>
      <c r="I37">
        <v>232.334</v>
      </c>
    </row>
    <row r="38" spans="1:11" ht="21" x14ac:dyDescent="0.25">
      <c r="A38" s="235"/>
      <c r="B38">
        <v>4</v>
      </c>
      <c r="C38">
        <v>203.16923076923081</v>
      </c>
      <c r="D38">
        <v>233.3169230769231</v>
      </c>
      <c r="E38" t="s">
        <v>173</v>
      </c>
      <c r="F38">
        <f t="shared" si="2"/>
        <v>218.24307692307696</v>
      </c>
      <c r="G38" s="182"/>
      <c r="I38">
        <v>218.24299999999999</v>
      </c>
    </row>
    <row r="39" spans="1:11" ht="21" x14ac:dyDescent="0.25">
      <c r="A39" s="235"/>
      <c r="B39">
        <v>5</v>
      </c>
      <c r="C39">
        <v>146.15076923076921</v>
      </c>
      <c r="D39">
        <v>191.51585014409221</v>
      </c>
      <c r="E39" t="s">
        <v>173</v>
      </c>
      <c r="F39" s="5">
        <f>AVERAGE(C39:D39)</f>
        <v>168.8333096874307</v>
      </c>
      <c r="G39" s="182"/>
      <c r="H39" s="5"/>
      <c r="I39">
        <v>168.833</v>
      </c>
    </row>
    <row r="40" spans="1:11" ht="21" x14ac:dyDescent="0.25">
      <c r="A40" s="235"/>
      <c r="B40">
        <v>6</v>
      </c>
      <c r="C40">
        <v>152.04923076923075</v>
      </c>
      <c r="D40">
        <v>266.74153846153848</v>
      </c>
      <c r="E40" t="s">
        <v>173</v>
      </c>
      <c r="F40">
        <f t="shared" si="2"/>
        <v>209.39538461538461</v>
      </c>
      <c r="G40" s="182"/>
      <c r="I40">
        <v>209.39500000000001</v>
      </c>
    </row>
    <row r="41" spans="1:11" ht="21" x14ac:dyDescent="0.25">
      <c r="A41" s="235"/>
      <c r="B41">
        <v>7</v>
      </c>
      <c r="C41">
        <v>139.59692307692313</v>
      </c>
      <c r="D41">
        <v>264.77538461538461</v>
      </c>
      <c r="E41" t="s">
        <v>173</v>
      </c>
      <c r="F41">
        <f t="shared" si="2"/>
        <v>202.18615384615387</v>
      </c>
      <c r="G41" s="182"/>
      <c r="I41">
        <v>202.18600000000001</v>
      </c>
    </row>
    <row r="42" spans="1:11" ht="21" x14ac:dyDescent="0.25">
      <c r="A42" s="235"/>
      <c r="B42">
        <v>8</v>
      </c>
      <c r="C42">
        <v>224.14153846153849</v>
      </c>
      <c r="D42">
        <v>285.06397694524497</v>
      </c>
      <c r="F42">
        <f>AVERAGE(C42:D42)</f>
        <v>254.60275770339172</v>
      </c>
      <c r="G42" s="186"/>
      <c r="I42">
        <v>254.60300000000001</v>
      </c>
    </row>
    <row r="43" spans="1:11" ht="21" x14ac:dyDescent="0.25">
      <c r="A43" s="235"/>
      <c r="B43">
        <v>9</v>
      </c>
      <c r="C43">
        <v>235.28307692307692</v>
      </c>
      <c r="D43">
        <v>241.83692307692309</v>
      </c>
      <c r="E43" t="s">
        <v>173</v>
      </c>
      <c r="F43">
        <f t="shared" si="2"/>
        <v>238.56</v>
      </c>
      <c r="G43" s="182"/>
      <c r="I43">
        <v>238.56</v>
      </c>
    </row>
    <row r="44" spans="1:11" s="32" customFormat="1" ht="20.399999999999999" x14ac:dyDescent="0.15">
      <c r="A44" s="236"/>
      <c r="B44" s="32">
        <v>10</v>
      </c>
      <c r="C44" s="305">
        <v>146.80615384615385</v>
      </c>
      <c r="D44" s="305">
        <v>155.42247838616714</v>
      </c>
      <c r="E44" s="32" t="s">
        <v>173</v>
      </c>
      <c r="F44" s="305">
        <f>AVERAGE(C44:D44)</f>
        <v>151.1143161161605</v>
      </c>
      <c r="G44" s="185"/>
      <c r="H44" s="305"/>
      <c r="J44" s="302">
        <f>AVERAGE(I35:I44)</f>
        <v>221.36324999999999</v>
      </c>
      <c r="K44" s="303">
        <f>STDEV(I35:I44)</f>
        <v>27.891945133983601</v>
      </c>
    </row>
    <row r="45" spans="1:11" s="25" customFormat="1" ht="20.399999999999999" x14ac:dyDescent="0.25">
      <c r="A45" s="234" t="s">
        <v>130</v>
      </c>
      <c r="B45" s="25">
        <v>1</v>
      </c>
      <c r="C45" s="25">
        <v>212.34461538461542</v>
      </c>
      <c r="D45" s="25" t="s">
        <v>173</v>
      </c>
      <c r="E45" s="25">
        <v>272.54178674351579</v>
      </c>
      <c r="F45" s="25">
        <f t="shared" ref="F45:F52" si="3">AVERAGE(C45:E45)</f>
        <v>242.44320106406559</v>
      </c>
      <c r="G45" s="185"/>
      <c r="I45" s="25">
        <v>242.44300000000001</v>
      </c>
      <c r="J45" s="300"/>
      <c r="K45" s="300"/>
    </row>
    <row r="46" spans="1:11" ht="21" x14ac:dyDescent="0.25">
      <c r="A46" s="235"/>
      <c r="B46">
        <v>2</v>
      </c>
      <c r="C46" t="s">
        <v>173</v>
      </c>
      <c r="D46" t="s">
        <v>173</v>
      </c>
      <c r="E46">
        <v>204.77463976945245</v>
      </c>
      <c r="F46">
        <f t="shared" si="3"/>
        <v>204.77463976945245</v>
      </c>
      <c r="G46" s="182"/>
      <c r="I46">
        <v>204.77500000000001</v>
      </c>
    </row>
    <row r="47" spans="1:11" ht="21" x14ac:dyDescent="0.25">
      <c r="A47" s="235"/>
      <c r="B47">
        <v>3</v>
      </c>
      <c r="C47">
        <v>202.51384615384617</v>
      </c>
      <c r="D47">
        <v>256.91076923076923</v>
      </c>
      <c r="E47" t="s">
        <v>173</v>
      </c>
      <c r="F47">
        <f t="shared" si="3"/>
        <v>229.71230769230772</v>
      </c>
      <c r="G47" s="182"/>
      <c r="I47">
        <v>229.71199999999999</v>
      </c>
    </row>
    <row r="48" spans="1:11" ht="21" x14ac:dyDescent="0.25">
      <c r="A48" s="235"/>
      <c r="B48">
        <v>4</v>
      </c>
      <c r="C48">
        <v>235.93846153846155</v>
      </c>
      <c r="D48">
        <v>264.77538461538461</v>
      </c>
      <c r="E48" t="s">
        <v>173</v>
      </c>
      <c r="F48">
        <f t="shared" si="3"/>
        <v>250.35692307692307</v>
      </c>
      <c r="G48" s="186"/>
      <c r="I48">
        <v>250.357</v>
      </c>
    </row>
    <row r="49" spans="1:11" ht="21" x14ac:dyDescent="0.25">
      <c r="A49" s="235"/>
      <c r="B49">
        <v>5</v>
      </c>
      <c r="C49">
        <v>241.18153846153848</v>
      </c>
      <c r="D49">
        <v>255.60000000000002</v>
      </c>
      <c r="E49" t="s">
        <v>173</v>
      </c>
      <c r="F49">
        <f t="shared" si="3"/>
        <v>248.39076923076925</v>
      </c>
      <c r="G49" s="182"/>
      <c r="I49">
        <v>248.39099999999999</v>
      </c>
    </row>
    <row r="50" spans="1:11" ht="21" x14ac:dyDescent="0.25">
      <c r="A50" s="235"/>
      <c r="B50">
        <v>6</v>
      </c>
      <c r="C50" s="67">
        <v>193.33846153846159</v>
      </c>
      <c r="D50" s="67" t="s">
        <v>173</v>
      </c>
      <c r="E50" s="67" t="s">
        <v>173</v>
      </c>
      <c r="F50" s="67">
        <f t="shared" si="3"/>
        <v>193.33846153846159</v>
      </c>
      <c r="G50" s="186"/>
      <c r="H50" s="67"/>
    </row>
    <row r="51" spans="1:11" ht="21" x14ac:dyDescent="0.4">
      <c r="A51" s="235"/>
      <c r="B51">
        <v>7</v>
      </c>
      <c r="C51">
        <v>237.24923076923079</v>
      </c>
      <c r="D51" t="s">
        <v>173</v>
      </c>
      <c r="E51" t="s">
        <v>173</v>
      </c>
      <c r="F51">
        <f t="shared" si="3"/>
        <v>237.24923076923079</v>
      </c>
      <c r="G51" s="187"/>
      <c r="I51">
        <v>237.249</v>
      </c>
    </row>
    <row r="52" spans="1:11" ht="21" x14ac:dyDescent="0.25">
      <c r="A52" s="235"/>
      <c r="B52">
        <v>8</v>
      </c>
      <c r="C52">
        <v>251.01230769230767</v>
      </c>
      <c r="D52">
        <v>287.05846153846153</v>
      </c>
      <c r="E52" t="s">
        <v>173</v>
      </c>
      <c r="F52">
        <f t="shared" si="3"/>
        <v>269.0353846153846</v>
      </c>
      <c r="G52" s="182"/>
      <c r="I52">
        <v>269.03500000000003</v>
      </c>
    </row>
    <row r="53" spans="1:11" ht="21" x14ac:dyDescent="0.25">
      <c r="A53" s="235"/>
      <c r="B53">
        <v>9</v>
      </c>
      <c r="C53">
        <v>230.04000000000002</v>
      </c>
      <c r="D53">
        <v>236.44841498559077</v>
      </c>
      <c r="E53" t="s">
        <v>173</v>
      </c>
      <c r="F53">
        <f>AVERAGE(C53:D53)</f>
        <v>233.2442074927954</v>
      </c>
      <c r="G53" s="182"/>
      <c r="I53">
        <v>233.244</v>
      </c>
    </row>
    <row r="54" spans="1:11" s="32" customFormat="1" ht="21" x14ac:dyDescent="0.15">
      <c r="A54" s="236"/>
      <c r="B54" s="32">
        <v>10</v>
      </c>
      <c r="C54" s="32">
        <v>227.41846153846154</v>
      </c>
      <c r="D54" s="32">
        <v>268.12219020172915</v>
      </c>
      <c r="E54" s="32" t="s">
        <v>173</v>
      </c>
      <c r="F54" s="32">
        <f>AVERAGE(C54:D54)</f>
        <v>247.77032587009535</v>
      </c>
      <c r="G54" s="182"/>
      <c r="I54" s="32">
        <v>247.77</v>
      </c>
      <c r="J54" s="302">
        <f>AVERAGE(I45:I54)</f>
        <v>240.33066666666667</v>
      </c>
      <c r="K54" s="303">
        <f>STDEV(I45:I54)</f>
        <v>17.62781802294317</v>
      </c>
    </row>
    <row r="55" spans="1:11" s="25" customFormat="1" ht="20.399999999999999" x14ac:dyDescent="0.25">
      <c r="A55" s="234" t="s">
        <v>131</v>
      </c>
      <c r="B55" s="25">
        <v>1</v>
      </c>
      <c r="C55" s="304">
        <v>265.43076923076927</v>
      </c>
      <c r="D55" s="304">
        <v>296.84956772334294</v>
      </c>
      <c r="E55" s="304" t="s">
        <v>173</v>
      </c>
      <c r="F55" s="304">
        <f>AVERAGE(C55:D55)</f>
        <v>281.14016847705614</v>
      </c>
      <c r="G55" s="185"/>
      <c r="H55" s="304"/>
      <c r="J55" s="300"/>
      <c r="K55" s="300"/>
    </row>
    <row r="56" spans="1:11" ht="20.399999999999999" x14ac:dyDescent="0.25">
      <c r="A56" s="235"/>
      <c r="B56">
        <v>2</v>
      </c>
      <c r="C56">
        <v>201.20307692307694</v>
      </c>
      <c r="D56">
        <v>285.09230769230771</v>
      </c>
      <c r="E56" t="s">
        <v>173</v>
      </c>
      <c r="F56">
        <f t="shared" ref="F56:F61" si="4">AVERAGE(C56:E56)</f>
        <v>243.14769230769232</v>
      </c>
      <c r="G56" s="185"/>
      <c r="I56">
        <v>243.148</v>
      </c>
    </row>
    <row r="57" spans="1:11" ht="21" x14ac:dyDescent="0.25">
      <c r="A57" s="235"/>
      <c r="B57">
        <v>3</v>
      </c>
      <c r="C57">
        <v>205.13538461538462</v>
      </c>
      <c r="D57">
        <v>254.94461538461539</v>
      </c>
      <c r="E57" t="s">
        <v>173</v>
      </c>
      <c r="F57">
        <f t="shared" si="4"/>
        <v>230.04000000000002</v>
      </c>
      <c r="G57" s="182"/>
      <c r="I57">
        <v>230.04</v>
      </c>
    </row>
    <row r="58" spans="1:11" ht="21" x14ac:dyDescent="0.25">
      <c r="A58" s="235"/>
      <c r="B58">
        <v>4</v>
      </c>
      <c r="C58">
        <v>214.31076923076924</v>
      </c>
      <c r="D58">
        <v>288.74697406340061</v>
      </c>
      <c r="E58" t="s">
        <v>173</v>
      </c>
      <c r="F58">
        <f>AVERAGE(C58:D58)</f>
        <v>251.52887164708494</v>
      </c>
      <c r="G58" s="182"/>
      <c r="I58">
        <v>251.529</v>
      </c>
    </row>
    <row r="59" spans="1:11" ht="21" x14ac:dyDescent="0.25">
      <c r="A59" s="235"/>
      <c r="B59">
        <v>5</v>
      </c>
      <c r="C59">
        <v>219.55384615384619</v>
      </c>
      <c r="D59">
        <v>248.9706051873199</v>
      </c>
      <c r="E59" t="s">
        <v>173</v>
      </c>
      <c r="F59">
        <f>AVERAGE(C59:D59)</f>
        <v>234.26222567058306</v>
      </c>
      <c r="G59" s="182"/>
      <c r="I59">
        <v>234.262</v>
      </c>
    </row>
    <row r="60" spans="1:11" ht="21" x14ac:dyDescent="0.25">
      <c r="A60" s="235"/>
      <c r="B60">
        <v>6</v>
      </c>
      <c r="C60">
        <v>126.4892307692308</v>
      </c>
      <c r="D60">
        <v>278.53846153846155</v>
      </c>
      <c r="E60" t="s">
        <v>173</v>
      </c>
      <c r="F60">
        <f t="shared" si="4"/>
        <v>202.51384615384617</v>
      </c>
      <c r="G60" s="182"/>
      <c r="I60">
        <v>202.51400000000001</v>
      </c>
    </row>
    <row r="61" spans="1:11" ht="21" x14ac:dyDescent="0.25">
      <c r="A61" s="235"/>
      <c r="B61">
        <v>7</v>
      </c>
      <c r="C61">
        <v>241.18153846153851</v>
      </c>
      <c r="D61" t="s">
        <v>173</v>
      </c>
      <c r="E61" t="s">
        <v>173</v>
      </c>
      <c r="F61">
        <f t="shared" si="4"/>
        <v>241.18153846153851</v>
      </c>
      <c r="G61" s="182"/>
      <c r="I61">
        <v>241.18199999999999</v>
      </c>
    </row>
    <row r="62" spans="1:11" ht="21" x14ac:dyDescent="0.25">
      <c r="A62" s="235"/>
      <c r="B62">
        <v>8</v>
      </c>
      <c r="C62">
        <v>227.41846153846154</v>
      </c>
      <c r="D62" t="s">
        <v>173</v>
      </c>
      <c r="E62" t="s">
        <v>173</v>
      </c>
      <c r="F62">
        <f>AVERAGE(C62:E62)</f>
        <v>227.41846153846154</v>
      </c>
      <c r="G62" s="182"/>
      <c r="I62">
        <v>227.41800000000001</v>
      </c>
    </row>
    <row r="63" spans="1:11" ht="21" x14ac:dyDescent="0.25">
      <c r="A63" s="235"/>
      <c r="B63">
        <v>9</v>
      </c>
      <c r="C63">
        <v>210.37846153846152</v>
      </c>
      <c r="D63">
        <v>296.88923076923083</v>
      </c>
      <c r="E63" t="s">
        <v>173</v>
      </c>
      <c r="F63">
        <f t="shared" ref="F63:F67" si="5">AVERAGE(C63:E63)</f>
        <v>253.63384615384618</v>
      </c>
      <c r="G63" s="186"/>
      <c r="I63">
        <v>253.63399999999999</v>
      </c>
    </row>
    <row r="64" spans="1:11" s="32" customFormat="1" ht="21" x14ac:dyDescent="0.15">
      <c r="A64" s="236"/>
      <c r="B64" s="32">
        <v>10</v>
      </c>
      <c r="C64" s="32">
        <v>213</v>
      </c>
      <c r="D64" s="32">
        <v>286.40307692307692</v>
      </c>
      <c r="E64" s="32" t="s">
        <v>173</v>
      </c>
      <c r="F64" s="32">
        <f t="shared" si="5"/>
        <v>249.70153846153846</v>
      </c>
      <c r="G64" s="182"/>
      <c r="I64" s="32">
        <v>249.702</v>
      </c>
      <c r="J64" s="302">
        <f>AVERAGE(I55:I64)</f>
        <v>237.04766666666669</v>
      </c>
      <c r="K64" s="303">
        <f>STDEV(I55:I64)</f>
        <v>15.974301017571937</v>
      </c>
    </row>
    <row r="65" spans="1:11" s="25" customFormat="1" ht="21" x14ac:dyDescent="0.25">
      <c r="A65" s="234" t="s">
        <v>133</v>
      </c>
      <c r="B65" s="25">
        <v>1</v>
      </c>
      <c r="C65" s="304">
        <v>279.84923076923081</v>
      </c>
      <c r="D65" s="304">
        <v>281.16000000000003</v>
      </c>
      <c r="E65" s="304" t="s">
        <v>173</v>
      </c>
      <c r="F65" s="304">
        <f t="shared" si="5"/>
        <v>280.50461538461542</v>
      </c>
      <c r="G65" s="186"/>
      <c r="H65" s="304"/>
      <c r="J65" s="300"/>
      <c r="K65" s="300"/>
    </row>
    <row r="66" spans="1:11" ht="21" x14ac:dyDescent="0.25">
      <c r="A66" s="235"/>
      <c r="B66">
        <v>2</v>
      </c>
      <c r="C66">
        <v>186.78461538461542</v>
      </c>
      <c r="D66">
        <v>268.7076923076923</v>
      </c>
      <c r="E66" t="s">
        <v>173</v>
      </c>
      <c r="F66">
        <f t="shared" si="5"/>
        <v>227.74615384615385</v>
      </c>
      <c r="G66" s="182"/>
      <c r="I66">
        <v>227.74600000000001</v>
      </c>
    </row>
    <row r="67" spans="1:11" ht="21" x14ac:dyDescent="0.25">
      <c r="A67" s="235"/>
      <c r="B67">
        <v>3</v>
      </c>
      <c r="C67">
        <v>195.3046153846154</v>
      </c>
      <c r="D67">
        <v>279.19384615384615</v>
      </c>
      <c r="E67" t="s">
        <v>173</v>
      </c>
      <c r="F67">
        <f t="shared" si="5"/>
        <v>237.24923076923079</v>
      </c>
      <c r="G67" s="182"/>
      <c r="I67">
        <v>237.249</v>
      </c>
    </row>
    <row r="68" spans="1:11" ht="21" x14ac:dyDescent="0.25">
      <c r="A68" s="235"/>
      <c r="B68">
        <v>4</v>
      </c>
      <c r="C68">
        <v>249.04615384615386</v>
      </c>
      <c r="D68">
        <v>262.96599423631119</v>
      </c>
      <c r="F68">
        <f>AVERAGE(C68:D68)</f>
        <v>256.00607404123252</v>
      </c>
      <c r="G68" s="182"/>
      <c r="I68">
        <v>256.00599999999997</v>
      </c>
    </row>
    <row r="69" spans="1:11" ht="20.399999999999999" x14ac:dyDescent="0.25">
      <c r="A69" s="235"/>
      <c r="B69">
        <v>5</v>
      </c>
      <c r="C69">
        <v>194.64923076923077</v>
      </c>
      <c r="D69">
        <v>238.56000000000003</v>
      </c>
      <c r="E69" t="s">
        <v>173</v>
      </c>
      <c r="F69">
        <f t="shared" ref="F69:F74" si="6">AVERAGE(C69:E69)</f>
        <v>216.60461538461539</v>
      </c>
      <c r="G69" s="185"/>
      <c r="I69">
        <v>216.60499999999999</v>
      </c>
    </row>
    <row r="70" spans="1:11" ht="20.399999999999999" x14ac:dyDescent="0.25">
      <c r="A70" s="235"/>
      <c r="B70">
        <v>6</v>
      </c>
      <c r="C70">
        <v>194.64923076923077</v>
      </c>
      <c r="D70">
        <v>251.01230769230767</v>
      </c>
      <c r="E70" t="s">
        <v>173</v>
      </c>
      <c r="F70">
        <f t="shared" si="6"/>
        <v>222.83076923076922</v>
      </c>
      <c r="G70" s="185"/>
      <c r="I70">
        <v>222.83099999999999</v>
      </c>
    </row>
    <row r="71" spans="1:11" ht="21" x14ac:dyDescent="0.25">
      <c r="A71" s="235"/>
      <c r="B71">
        <v>7</v>
      </c>
      <c r="C71">
        <v>232.6615384615385</v>
      </c>
      <c r="D71">
        <v>245.11384615384614</v>
      </c>
      <c r="E71" t="s">
        <v>173</v>
      </c>
      <c r="F71">
        <f t="shared" si="6"/>
        <v>238.8876923076923</v>
      </c>
      <c r="G71" s="182"/>
      <c r="I71">
        <v>238.88800000000001</v>
      </c>
    </row>
    <row r="72" spans="1:11" ht="21" x14ac:dyDescent="0.25">
      <c r="A72" s="235"/>
      <c r="B72">
        <v>8</v>
      </c>
      <c r="C72" s="67">
        <v>159.25846153846155</v>
      </c>
      <c r="D72" s="67">
        <v>233.3169230769231</v>
      </c>
      <c r="E72" s="67" t="s">
        <v>173</v>
      </c>
      <c r="F72" s="67">
        <f t="shared" si="6"/>
        <v>196.28769230769234</v>
      </c>
      <c r="G72" s="182"/>
      <c r="H72" s="67"/>
    </row>
    <row r="73" spans="1:11" ht="21" x14ac:dyDescent="0.25">
      <c r="A73" s="235"/>
      <c r="B73">
        <v>9</v>
      </c>
      <c r="C73">
        <v>268.05230769230769</v>
      </c>
      <c r="D73">
        <v>242.49230769230769</v>
      </c>
      <c r="E73" t="s">
        <v>173</v>
      </c>
      <c r="F73">
        <f t="shared" si="6"/>
        <v>255.27230769230769</v>
      </c>
      <c r="G73" s="182"/>
      <c r="I73">
        <v>255.27199999999999</v>
      </c>
    </row>
    <row r="74" spans="1:11" s="32" customFormat="1" ht="21" x14ac:dyDescent="0.15">
      <c r="A74" s="236"/>
      <c r="B74" s="32">
        <v>10</v>
      </c>
      <c r="C74" s="32">
        <v>189.40615384615387</v>
      </c>
      <c r="D74" s="32">
        <v>224.14153846153849</v>
      </c>
      <c r="E74" s="32" t="s">
        <v>173</v>
      </c>
      <c r="F74" s="32">
        <f t="shared" si="6"/>
        <v>206.77384615384619</v>
      </c>
      <c r="G74" s="182"/>
      <c r="I74" s="32">
        <v>206.774</v>
      </c>
      <c r="J74" s="302">
        <f>AVERAGE(I65:I74)</f>
        <v>232.67137499999995</v>
      </c>
      <c r="K74" s="303">
        <f>STDEV(I65:I74)</f>
        <v>17.58566294243694</v>
      </c>
    </row>
    <row r="75" spans="1:11" ht="21" x14ac:dyDescent="0.25">
      <c r="G75" s="182"/>
    </row>
    <row r="76" spans="1:11" ht="21" x14ac:dyDescent="0.25">
      <c r="G76" s="182"/>
    </row>
    <row r="77" spans="1:11" ht="21" x14ac:dyDescent="0.25">
      <c r="G77" s="182"/>
    </row>
    <row r="78" spans="1:11" ht="21" x14ac:dyDescent="0.25">
      <c r="G78" s="182"/>
    </row>
    <row r="79" spans="1:11" ht="21" x14ac:dyDescent="0.25">
      <c r="G79" s="186"/>
    </row>
    <row r="80" spans="1:11" ht="21" x14ac:dyDescent="0.25">
      <c r="G80" s="182"/>
    </row>
    <row r="81" spans="7:7" ht="21" x14ac:dyDescent="0.25">
      <c r="G81" s="186"/>
    </row>
    <row r="82" spans="7:7" ht="21" x14ac:dyDescent="0.25">
      <c r="G82" s="182"/>
    </row>
    <row r="83" spans="7:7" ht="20.399999999999999" x14ac:dyDescent="0.25">
      <c r="G83" s="185"/>
    </row>
    <row r="84" spans="7:7" ht="20.399999999999999" x14ac:dyDescent="0.25">
      <c r="G84" s="185"/>
    </row>
    <row r="85" spans="7:7" ht="21" x14ac:dyDescent="0.25">
      <c r="G85" s="182"/>
    </row>
    <row r="86" spans="7:7" ht="21" x14ac:dyDescent="0.25">
      <c r="G86" s="182"/>
    </row>
    <row r="87" spans="7:7" ht="21" x14ac:dyDescent="0.25">
      <c r="G87" s="182"/>
    </row>
    <row r="88" spans="7:7" ht="21" x14ac:dyDescent="0.25">
      <c r="G88" s="182"/>
    </row>
    <row r="89" spans="7:7" ht="21" x14ac:dyDescent="0.25">
      <c r="G89" s="182"/>
    </row>
    <row r="90" spans="7:7" ht="21" x14ac:dyDescent="0.25">
      <c r="G90" s="182"/>
    </row>
    <row r="91" spans="7:7" ht="21" x14ac:dyDescent="0.25">
      <c r="G91" s="182"/>
    </row>
    <row r="92" spans="7:7" ht="21" x14ac:dyDescent="0.25">
      <c r="G92" s="182"/>
    </row>
    <row r="93" spans="7:7" ht="21" x14ac:dyDescent="0.25">
      <c r="G93" s="182"/>
    </row>
    <row r="94" spans="7:7" ht="21" x14ac:dyDescent="0.25">
      <c r="G94" s="182"/>
    </row>
    <row r="95" spans="7:7" ht="21" x14ac:dyDescent="0.25">
      <c r="G95" s="182"/>
    </row>
    <row r="96" spans="7:7" ht="21" x14ac:dyDescent="0.25">
      <c r="G96" s="182"/>
    </row>
    <row r="97" spans="7:7" ht="20.399999999999999" x14ac:dyDescent="0.25">
      <c r="G97" s="185"/>
    </row>
    <row r="98" spans="7:7" ht="20.399999999999999" x14ac:dyDescent="0.25">
      <c r="G98" s="185"/>
    </row>
    <row r="99" spans="7:7" ht="21" x14ac:dyDescent="0.25">
      <c r="G99" s="182"/>
    </row>
    <row r="100" spans="7:7" ht="21" x14ac:dyDescent="0.25">
      <c r="G100" s="182"/>
    </row>
    <row r="101" spans="7:7" ht="21" x14ac:dyDescent="0.25">
      <c r="G101" s="182"/>
    </row>
    <row r="102" spans="7:7" ht="21" x14ac:dyDescent="0.25">
      <c r="G102" s="182"/>
    </row>
    <row r="103" spans="7:7" ht="21" x14ac:dyDescent="0.25">
      <c r="G103" s="182"/>
    </row>
    <row r="104" spans="7:7" ht="21" x14ac:dyDescent="0.25">
      <c r="G104" s="182"/>
    </row>
    <row r="105" spans="7:7" ht="21" x14ac:dyDescent="0.25">
      <c r="G105" s="182"/>
    </row>
    <row r="106" spans="7:7" ht="21" x14ac:dyDescent="0.25">
      <c r="G106" s="182"/>
    </row>
    <row r="107" spans="7:7" ht="21" x14ac:dyDescent="0.25">
      <c r="G107" s="182"/>
    </row>
    <row r="108" spans="7:7" ht="21" x14ac:dyDescent="0.25">
      <c r="G108" s="182"/>
    </row>
    <row r="109" spans="7:7" ht="21" x14ac:dyDescent="0.25">
      <c r="G109" s="182"/>
    </row>
    <row r="110" spans="7:7" ht="21" x14ac:dyDescent="0.25">
      <c r="G110" s="182"/>
    </row>
    <row r="111" spans="7:7" ht="21" x14ac:dyDescent="0.25">
      <c r="G111" s="182"/>
    </row>
    <row r="112" spans="7:7" ht="21" x14ac:dyDescent="0.25">
      <c r="G112" s="182"/>
    </row>
    <row r="113" spans="7:7" ht="21" x14ac:dyDescent="0.25">
      <c r="G113" s="182"/>
    </row>
    <row r="114" spans="7:7" ht="21" x14ac:dyDescent="0.25">
      <c r="G114" s="182"/>
    </row>
    <row r="115" spans="7:7" ht="21" x14ac:dyDescent="0.25">
      <c r="G115" s="182"/>
    </row>
    <row r="116" spans="7:7" ht="21" x14ac:dyDescent="0.25">
      <c r="G116" s="182"/>
    </row>
    <row r="117" spans="7:7" ht="21" x14ac:dyDescent="0.25">
      <c r="G117" s="182"/>
    </row>
    <row r="118" spans="7:7" ht="21" x14ac:dyDescent="0.25">
      <c r="G118" s="182"/>
    </row>
    <row r="119" spans="7:7" ht="21" x14ac:dyDescent="0.25">
      <c r="G119" s="182"/>
    </row>
    <row r="120" spans="7:7" x14ac:dyDescent="0.25">
      <c r="G120" s="188"/>
    </row>
    <row r="121" spans="7:7" x14ac:dyDescent="0.25">
      <c r="G121" s="188"/>
    </row>
    <row r="122" spans="7:7" x14ac:dyDescent="0.25">
      <c r="G122" s="188"/>
    </row>
    <row r="123" spans="7:7" x14ac:dyDescent="0.25">
      <c r="G123" s="188"/>
    </row>
    <row r="124" spans="7:7" x14ac:dyDescent="0.25">
      <c r="G124" s="188"/>
    </row>
    <row r="125" spans="7:7" x14ac:dyDescent="0.25">
      <c r="G125" s="188"/>
    </row>
    <row r="126" spans="7:7" x14ac:dyDescent="0.25">
      <c r="G126" s="188"/>
    </row>
    <row r="127" spans="7:7" x14ac:dyDescent="0.25">
      <c r="G127" s="188"/>
    </row>
    <row r="128" spans="7:7" x14ac:dyDescent="0.25">
      <c r="G128" s="188"/>
    </row>
    <row r="129" spans="7:7" x14ac:dyDescent="0.25">
      <c r="G129" s="188"/>
    </row>
    <row r="130" spans="7:7" x14ac:dyDescent="0.25">
      <c r="G130" s="188"/>
    </row>
    <row r="131" spans="7:7" x14ac:dyDescent="0.25">
      <c r="G131" s="188"/>
    </row>
    <row r="132" spans="7:7" x14ac:dyDescent="0.25">
      <c r="G132" s="188"/>
    </row>
    <row r="133" spans="7:7" x14ac:dyDescent="0.25">
      <c r="G133" s="188"/>
    </row>
    <row r="134" spans="7:7" x14ac:dyDescent="0.25">
      <c r="G134" s="188"/>
    </row>
    <row r="135" spans="7:7" x14ac:dyDescent="0.25">
      <c r="G135" s="188"/>
    </row>
    <row r="136" spans="7:7" x14ac:dyDescent="0.25">
      <c r="G136" s="188"/>
    </row>
  </sheetData>
  <mergeCells count="9">
    <mergeCell ref="A45:A54"/>
    <mergeCell ref="A55:A64"/>
    <mergeCell ref="A65:A74"/>
    <mergeCell ref="C3:F3"/>
    <mergeCell ref="A5:A14"/>
    <mergeCell ref="G10:G15"/>
    <mergeCell ref="A15:A24"/>
    <mergeCell ref="A25:A34"/>
    <mergeCell ref="A35:A44"/>
  </mergeCells>
  <phoneticPr fontId="1" type="noConversion"/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D3196-C997-4925-8A7C-304C71CEFA54}">
  <dimension ref="A1:H136"/>
  <sheetViews>
    <sheetView workbookViewId="0">
      <selection activeCell="I8" sqref="I8"/>
    </sheetView>
  </sheetViews>
  <sheetFormatPr defaultRowHeight="14.4" x14ac:dyDescent="0.25"/>
  <cols>
    <col min="1" max="1" width="12.21875" customWidth="1"/>
    <col min="3" max="3" width="12.5546875" customWidth="1"/>
    <col min="4" max="4" width="14.44140625" style="189" customWidth="1"/>
    <col min="6" max="6" width="12.109375" customWidth="1"/>
  </cols>
  <sheetData>
    <row r="1" spans="1:8" ht="38.700000000000003" customHeight="1" x14ac:dyDescent="0.25">
      <c r="A1" s="12" t="s">
        <v>307</v>
      </c>
      <c r="C1" s="306"/>
      <c r="D1" s="180"/>
      <c r="E1" s="306"/>
      <c r="F1" s="306"/>
    </row>
    <row r="2" spans="1:8" ht="46.8" x14ac:dyDescent="0.25">
      <c r="A2" s="53" t="s">
        <v>92</v>
      </c>
      <c r="B2" s="53" t="s">
        <v>93</v>
      </c>
      <c r="C2" s="307" t="s">
        <v>308</v>
      </c>
      <c r="D2" s="181"/>
      <c r="E2" s="307"/>
      <c r="F2" s="307" t="s">
        <v>308</v>
      </c>
      <c r="G2" s="307" t="s">
        <v>27</v>
      </c>
      <c r="H2" s="307" t="s">
        <v>26</v>
      </c>
    </row>
    <row r="3" spans="1:8" s="25" customFormat="1" ht="21" x14ac:dyDescent="0.25">
      <c r="A3" s="234" t="s">
        <v>0</v>
      </c>
      <c r="B3" s="25">
        <v>1</v>
      </c>
      <c r="C3" s="308">
        <v>9.1666666666666661</v>
      </c>
      <c r="D3" s="182"/>
      <c r="E3" s="308"/>
      <c r="F3" s="308">
        <v>9.1666666666666661</v>
      </c>
    </row>
    <row r="4" spans="1:8" ht="21" x14ac:dyDescent="0.25">
      <c r="A4" s="235"/>
      <c r="B4">
        <v>2</v>
      </c>
      <c r="C4" s="309">
        <v>7.9166666666666652</v>
      </c>
      <c r="D4" s="182"/>
      <c r="E4" s="309"/>
      <c r="F4" s="309">
        <v>7.9169999999999998</v>
      </c>
    </row>
    <row r="5" spans="1:8" ht="21" x14ac:dyDescent="0.25">
      <c r="A5" s="235"/>
      <c r="B5">
        <v>3</v>
      </c>
      <c r="C5" s="309">
        <v>7.7083333333333313</v>
      </c>
      <c r="D5" s="182"/>
      <c r="E5" s="309"/>
      <c r="F5" s="309">
        <v>7.7080000000000002</v>
      </c>
    </row>
    <row r="6" spans="1:8" ht="21" x14ac:dyDescent="0.25">
      <c r="A6" s="235"/>
      <c r="B6">
        <v>4</v>
      </c>
      <c r="C6" s="309">
        <v>6.0416666666666661</v>
      </c>
      <c r="D6" s="182"/>
      <c r="E6" s="309"/>
      <c r="F6" s="309">
        <v>6.0419999999999998</v>
      </c>
    </row>
    <row r="7" spans="1:8" ht="21" x14ac:dyDescent="0.25">
      <c r="A7" s="235"/>
      <c r="B7">
        <v>5</v>
      </c>
      <c r="C7" s="309">
        <v>4.6808510638297856</v>
      </c>
      <c r="D7" s="182"/>
      <c r="E7" s="309"/>
      <c r="F7" s="309">
        <v>4.6808510638297856</v>
      </c>
    </row>
    <row r="8" spans="1:8" ht="21" x14ac:dyDescent="0.25">
      <c r="A8" s="235"/>
      <c r="B8">
        <v>6</v>
      </c>
      <c r="C8" s="309">
        <v>5.8333333333333321</v>
      </c>
      <c r="D8" s="182"/>
      <c r="E8" s="309"/>
      <c r="F8" s="309">
        <v>5.8330000000000002</v>
      </c>
    </row>
    <row r="9" spans="1:8" x14ac:dyDescent="0.25">
      <c r="A9" s="235"/>
      <c r="B9">
        <v>7</v>
      </c>
      <c r="C9" s="309">
        <v>8.0851063829787222</v>
      </c>
      <c r="D9" s="137"/>
      <c r="E9" s="309"/>
      <c r="F9" s="309">
        <v>8.0850000000000009</v>
      </c>
    </row>
    <row r="10" spans="1:8" x14ac:dyDescent="0.25">
      <c r="A10" s="235"/>
      <c r="B10">
        <v>8</v>
      </c>
      <c r="C10" s="309">
        <v>8.9361702127659566</v>
      </c>
      <c r="D10" s="89" t="s">
        <v>185</v>
      </c>
      <c r="E10" s="309"/>
      <c r="F10" s="309">
        <v>8.9359999999999999</v>
      </c>
    </row>
    <row r="11" spans="1:8" x14ac:dyDescent="0.25">
      <c r="A11" s="235"/>
      <c r="B11">
        <v>9</v>
      </c>
      <c r="C11" s="309">
        <v>5.5319148936170208</v>
      </c>
      <c r="D11" s="89"/>
      <c r="E11" s="309"/>
      <c r="F11" s="309">
        <v>5.532</v>
      </c>
    </row>
    <row r="12" spans="1:8" s="32" customFormat="1" x14ac:dyDescent="0.25">
      <c r="A12" s="236"/>
      <c r="B12" s="32">
        <v>10</v>
      </c>
      <c r="C12" s="310">
        <v>7.234042553191486</v>
      </c>
      <c r="D12" s="89"/>
      <c r="E12" s="310"/>
      <c r="F12" s="310">
        <v>7.234</v>
      </c>
      <c r="G12" s="311">
        <f>AVERAGE(F3:F12)</f>
        <v>7.1134517730496443</v>
      </c>
      <c r="H12" s="32">
        <f>STDEV(F3:F12)</f>
        <v>1.5166150241941558</v>
      </c>
    </row>
    <row r="13" spans="1:8" s="25" customFormat="1" x14ac:dyDescent="0.25">
      <c r="A13" s="234" t="s">
        <v>34</v>
      </c>
      <c r="B13" s="25">
        <v>1</v>
      </c>
      <c r="C13" s="308">
        <v>8.7499999999999982</v>
      </c>
      <c r="D13" s="89"/>
      <c r="E13" s="308"/>
      <c r="F13" s="308">
        <v>8.75</v>
      </c>
    </row>
    <row r="14" spans="1:8" x14ac:dyDescent="0.25">
      <c r="A14" s="235"/>
      <c r="B14">
        <v>2</v>
      </c>
      <c r="C14" s="309">
        <v>11.276595744680854</v>
      </c>
      <c r="D14" s="89"/>
      <c r="E14" s="309"/>
      <c r="F14" s="309">
        <v>11.276999999999999</v>
      </c>
    </row>
    <row r="15" spans="1:8" x14ac:dyDescent="0.25">
      <c r="A15" s="235"/>
      <c r="B15">
        <v>3</v>
      </c>
      <c r="C15" s="309">
        <v>10</v>
      </c>
      <c r="D15" s="89"/>
      <c r="E15" s="309"/>
      <c r="F15" s="309">
        <v>10</v>
      </c>
    </row>
    <row r="16" spans="1:8" ht="20.399999999999999" x14ac:dyDescent="0.25">
      <c r="A16" s="235"/>
      <c r="B16">
        <v>4</v>
      </c>
      <c r="C16" s="309">
        <v>11.041666666666668</v>
      </c>
      <c r="D16" s="185"/>
      <c r="E16" s="309"/>
      <c r="F16" s="309">
        <v>11.042</v>
      </c>
    </row>
    <row r="17" spans="1:8" ht="20.399999999999999" x14ac:dyDescent="0.25">
      <c r="A17" s="235"/>
      <c r="B17">
        <v>5</v>
      </c>
      <c r="C17" s="309">
        <v>8.2978723404255348</v>
      </c>
      <c r="D17" s="185"/>
      <c r="E17" s="309"/>
      <c r="F17" s="309">
        <v>8.298</v>
      </c>
    </row>
    <row r="18" spans="1:8" ht="21" x14ac:dyDescent="0.25">
      <c r="A18" s="235"/>
      <c r="B18">
        <v>6</v>
      </c>
      <c r="C18" s="309">
        <v>7.4468085106382986</v>
      </c>
      <c r="D18" s="182"/>
      <c r="E18" s="309"/>
      <c r="F18" s="309">
        <v>7.4470000000000001</v>
      </c>
    </row>
    <row r="19" spans="1:8" ht="21" x14ac:dyDescent="0.25">
      <c r="A19" s="235"/>
      <c r="B19">
        <v>7</v>
      </c>
      <c r="C19" s="309">
        <v>9.7830000000000013</v>
      </c>
      <c r="D19" s="186"/>
      <c r="E19" s="309"/>
      <c r="F19" s="309">
        <v>9.7830000000000013</v>
      </c>
    </row>
    <row r="20" spans="1:8" ht="21" x14ac:dyDescent="0.25">
      <c r="A20" s="235"/>
      <c r="B20">
        <v>8</v>
      </c>
      <c r="C20" s="312">
        <v>5.3191489361702118</v>
      </c>
      <c r="D20" s="182"/>
      <c r="E20" s="312"/>
      <c r="F20" s="309"/>
    </row>
    <row r="21" spans="1:8" ht="21" x14ac:dyDescent="0.25">
      <c r="A21" s="235"/>
      <c r="B21">
        <v>9</v>
      </c>
      <c r="C21" s="313">
        <v>11.666666666666668</v>
      </c>
      <c r="D21" s="182"/>
      <c r="E21" s="313"/>
      <c r="F21" s="313">
        <v>11.667</v>
      </c>
    </row>
    <row r="22" spans="1:8" s="32" customFormat="1" ht="21" x14ac:dyDescent="0.25">
      <c r="A22" s="236"/>
      <c r="B22" s="32">
        <v>10</v>
      </c>
      <c r="C22" s="314">
        <v>5.957446808510638</v>
      </c>
      <c r="D22" s="182"/>
      <c r="E22" s="314"/>
      <c r="F22" s="315">
        <v>9.7829999999999995</v>
      </c>
      <c r="G22" s="311">
        <f>AVERAGE(F13:F22)</f>
        <v>9.7830000000000013</v>
      </c>
      <c r="H22" s="32">
        <f>STDEV(F13:F22)</f>
        <v>1.420513639498042</v>
      </c>
    </row>
    <row r="23" spans="1:8" s="25" customFormat="1" ht="21" x14ac:dyDescent="0.25">
      <c r="A23" s="234" t="s">
        <v>128</v>
      </c>
      <c r="B23" s="25">
        <v>1</v>
      </c>
      <c r="C23" s="316">
        <v>3.7499999999999973</v>
      </c>
      <c r="D23" s="182"/>
      <c r="E23" s="316"/>
      <c r="F23" s="308"/>
    </row>
    <row r="24" spans="1:8" ht="21" x14ac:dyDescent="0.25">
      <c r="A24" s="235"/>
      <c r="B24">
        <v>2</v>
      </c>
      <c r="C24" s="313">
        <v>7.7083333333333313</v>
      </c>
      <c r="D24" s="182"/>
      <c r="E24" s="313"/>
      <c r="F24" s="313">
        <v>7.7080000000000002</v>
      </c>
    </row>
    <row r="25" spans="1:8" ht="21" x14ac:dyDescent="0.25">
      <c r="A25" s="235"/>
      <c r="B25">
        <v>3</v>
      </c>
      <c r="C25" s="313">
        <v>8.2978723404255348</v>
      </c>
      <c r="D25" s="182"/>
      <c r="E25" s="313"/>
      <c r="F25" s="313">
        <v>8.298</v>
      </c>
    </row>
    <row r="26" spans="1:8" ht="21" x14ac:dyDescent="0.25">
      <c r="A26" s="235"/>
      <c r="B26">
        <v>4</v>
      </c>
      <c r="C26" s="313">
        <v>8.5106382978723403</v>
      </c>
      <c r="D26" s="182"/>
      <c r="E26" s="313"/>
      <c r="F26" s="313">
        <v>8.5109999999999992</v>
      </c>
    </row>
    <row r="27" spans="1:8" ht="21" x14ac:dyDescent="0.25">
      <c r="A27" s="235"/>
      <c r="B27">
        <v>5</v>
      </c>
      <c r="C27" s="313">
        <v>9.5833333333333321</v>
      </c>
      <c r="D27" s="186"/>
      <c r="E27" s="313"/>
      <c r="F27" s="313">
        <v>9.5830000000000002</v>
      </c>
    </row>
    <row r="28" spans="1:8" ht="21" x14ac:dyDescent="0.25">
      <c r="A28" s="235"/>
      <c r="B28">
        <v>6</v>
      </c>
      <c r="C28" s="313">
        <v>9.7872340425531945</v>
      </c>
      <c r="D28" s="182"/>
      <c r="E28" s="313"/>
      <c r="F28" s="313">
        <v>9.7870000000000008</v>
      </c>
    </row>
    <row r="29" spans="1:8" ht="21" x14ac:dyDescent="0.25">
      <c r="A29" s="235"/>
      <c r="B29">
        <v>7</v>
      </c>
      <c r="C29" s="317">
        <v>8.7234042553191511</v>
      </c>
      <c r="D29" s="182"/>
      <c r="E29" s="317"/>
      <c r="F29" s="317">
        <v>8.7234042553191511</v>
      </c>
    </row>
    <row r="30" spans="1:8" ht="20.399999999999999" x14ac:dyDescent="0.25">
      <c r="A30" s="235"/>
      <c r="B30">
        <v>8</v>
      </c>
      <c r="C30" s="313">
        <v>6.3829787234042543</v>
      </c>
      <c r="D30" s="185"/>
      <c r="E30" s="313"/>
      <c r="F30" s="313">
        <v>6.383</v>
      </c>
    </row>
    <row r="31" spans="1:8" ht="20.399999999999999" x14ac:dyDescent="0.25">
      <c r="A31" s="235"/>
      <c r="B31">
        <v>9</v>
      </c>
      <c r="C31" s="313">
        <v>7.7083333333333313</v>
      </c>
      <c r="D31" s="185"/>
      <c r="E31" s="313"/>
      <c r="F31" s="313">
        <v>7.7080000000000002</v>
      </c>
    </row>
    <row r="32" spans="1:8" s="32" customFormat="1" ht="21" x14ac:dyDescent="0.25">
      <c r="A32" s="236"/>
      <c r="B32" s="32">
        <v>10</v>
      </c>
      <c r="C32" s="314">
        <v>4.9999999999999982</v>
      </c>
      <c r="D32" s="182"/>
      <c r="E32" s="314"/>
      <c r="F32" s="314">
        <v>4.9999999999999982</v>
      </c>
      <c r="G32" s="318">
        <f>AVERAGE(F23:F32)</f>
        <v>7.9668226950354626</v>
      </c>
      <c r="H32" s="25">
        <f>STDEV(F23:F32)</f>
        <v>1.5144226257278373</v>
      </c>
    </row>
    <row r="33" spans="1:8" s="25" customFormat="1" ht="20.25" customHeight="1" x14ac:dyDescent="0.25">
      <c r="A33" s="234" t="s">
        <v>129</v>
      </c>
      <c r="B33" s="25">
        <v>1</v>
      </c>
      <c r="C33" s="308">
        <v>8.9583333333333321</v>
      </c>
      <c r="D33" s="182"/>
      <c r="E33" s="308"/>
      <c r="F33" s="308">
        <v>8.9580000000000002</v>
      </c>
    </row>
    <row r="34" spans="1:8" ht="21" x14ac:dyDescent="0.25">
      <c r="A34" s="235"/>
      <c r="B34">
        <v>2</v>
      </c>
      <c r="C34" s="313">
        <v>7.0212765957446805</v>
      </c>
      <c r="D34" s="186"/>
      <c r="E34" s="313"/>
      <c r="F34" s="313">
        <v>7.0209999999999999</v>
      </c>
    </row>
    <row r="35" spans="1:8" ht="21" x14ac:dyDescent="0.25">
      <c r="A35" s="235"/>
      <c r="B35">
        <v>3</v>
      </c>
      <c r="C35" s="309">
        <v>8.1249999999999982</v>
      </c>
      <c r="D35" s="182"/>
      <c r="E35" s="309"/>
      <c r="F35" s="309">
        <v>8.125</v>
      </c>
    </row>
    <row r="36" spans="1:8" ht="21" x14ac:dyDescent="0.25">
      <c r="A36" s="235"/>
      <c r="B36">
        <v>4</v>
      </c>
      <c r="C36" s="309">
        <v>8.3333333333333321</v>
      </c>
      <c r="D36" s="186"/>
      <c r="E36" s="309"/>
      <c r="F36" s="309">
        <v>8.3330000000000002</v>
      </c>
    </row>
    <row r="37" spans="1:8" ht="21" x14ac:dyDescent="0.25">
      <c r="A37" s="235"/>
      <c r="B37">
        <v>5</v>
      </c>
      <c r="C37" s="313">
        <v>8.9361702127659584</v>
      </c>
      <c r="D37" s="182"/>
      <c r="E37" s="313"/>
      <c r="F37" s="313">
        <v>8.9359999999999999</v>
      </c>
    </row>
    <row r="38" spans="1:8" ht="21" x14ac:dyDescent="0.25">
      <c r="A38" s="235"/>
      <c r="B38">
        <v>6</v>
      </c>
      <c r="C38" s="313">
        <v>7.8438749999999997</v>
      </c>
      <c r="D38" s="182"/>
      <c r="E38" s="313"/>
      <c r="F38" s="313">
        <v>7.8438749999999997</v>
      </c>
    </row>
    <row r="39" spans="1:8" ht="21" x14ac:dyDescent="0.25">
      <c r="A39" s="235"/>
      <c r="B39">
        <v>7</v>
      </c>
      <c r="C39" s="309">
        <v>7.7083333333333313</v>
      </c>
      <c r="D39" s="182"/>
      <c r="E39" s="309"/>
      <c r="F39" s="309">
        <v>7.7080000000000002</v>
      </c>
    </row>
    <row r="40" spans="1:8" ht="21" x14ac:dyDescent="0.25">
      <c r="A40" s="235"/>
      <c r="B40">
        <v>8</v>
      </c>
      <c r="C40" s="309">
        <v>7.4999999999999982</v>
      </c>
      <c r="D40" s="182"/>
      <c r="E40" s="309"/>
      <c r="F40" s="309">
        <v>7.5</v>
      </c>
    </row>
    <row r="41" spans="1:8" s="32" customFormat="1" ht="21" x14ac:dyDescent="0.25">
      <c r="A41" s="235"/>
      <c r="B41">
        <v>9</v>
      </c>
      <c r="C41" s="314">
        <v>6.1702127659574471</v>
      </c>
      <c r="D41" s="182"/>
      <c r="E41" s="314"/>
      <c r="F41" s="314">
        <v>6.17</v>
      </c>
      <c r="G41" s="318">
        <f>AVERAGE(F33:F41)</f>
        <v>7.8438749999999988</v>
      </c>
      <c r="H41" s="25">
        <f>STDEV(F33:F41)</f>
        <v>0.89218684106807822</v>
      </c>
    </row>
    <row r="42" spans="1:8" s="25" customFormat="1" ht="21" x14ac:dyDescent="0.25">
      <c r="A42" s="234" t="s">
        <v>130</v>
      </c>
      <c r="B42" s="25">
        <v>1</v>
      </c>
      <c r="C42" s="319">
        <v>10</v>
      </c>
      <c r="D42" s="186"/>
      <c r="E42" s="319"/>
      <c r="F42" s="319">
        <v>10</v>
      </c>
    </row>
    <row r="43" spans="1:8" ht="21" x14ac:dyDescent="0.25">
      <c r="A43" s="235"/>
      <c r="B43">
        <v>2</v>
      </c>
      <c r="C43" s="313">
        <v>9.1489361702127674</v>
      </c>
      <c r="D43" s="182"/>
      <c r="E43" s="313"/>
      <c r="F43" s="313">
        <v>9.1489999999999991</v>
      </c>
    </row>
    <row r="44" spans="1:8" ht="20.399999999999999" x14ac:dyDescent="0.25">
      <c r="A44" s="235"/>
      <c r="B44">
        <v>3</v>
      </c>
      <c r="C44" s="313">
        <v>10</v>
      </c>
      <c r="D44" s="185"/>
      <c r="E44" s="313"/>
      <c r="F44" s="313">
        <v>10</v>
      </c>
    </row>
    <row r="45" spans="1:8" ht="20.399999999999999" x14ac:dyDescent="0.25">
      <c r="A45" s="235"/>
      <c r="B45">
        <v>4</v>
      </c>
      <c r="C45" s="313">
        <v>9.5833333333333321</v>
      </c>
      <c r="D45" s="185"/>
      <c r="E45" s="313"/>
      <c r="F45" s="313">
        <v>9.5830000000000002</v>
      </c>
    </row>
    <row r="46" spans="1:8" ht="21" x14ac:dyDescent="0.25">
      <c r="A46" s="235"/>
      <c r="B46">
        <v>5</v>
      </c>
      <c r="C46" s="313">
        <v>10.000000000000002</v>
      </c>
      <c r="D46" s="182"/>
      <c r="E46" s="313"/>
      <c r="F46" s="313">
        <v>10</v>
      </c>
    </row>
    <row r="47" spans="1:8" ht="21" x14ac:dyDescent="0.25">
      <c r="A47" s="235"/>
      <c r="B47">
        <v>6</v>
      </c>
      <c r="C47" s="313">
        <v>7.7083333333333313</v>
      </c>
      <c r="D47" s="182"/>
      <c r="E47" s="313"/>
      <c r="F47" s="313">
        <v>7.7080000000000002</v>
      </c>
    </row>
    <row r="48" spans="1:8" ht="21" x14ac:dyDescent="0.25">
      <c r="A48" s="235"/>
      <c r="B48">
        <v>7</v>
      </c>
      <c r="C48" s="313">
        <v>6.2499999999999964</v>
      </c>
      <c r="D48" s="186"/>
      <c r="E48" s="313"/>
      <c r="F48" s="313">
        <v>6.25</v>
      </c>
    </row>
    <row r="49" spans="1:8" ht="21" x14ac:dyDescent="0.25">
      <c r="A49" s="235"/>
      <c r="B49">
        <v>8</v>
      </c>
      <c r="C49" s="312">
        <v>4.4680851063829792</v>
      </c>
      <c r="D49" s="182"/>
      <c r="E49" s="312"/>
      <c r="F49" s="309"/>
    </row>
    <row r="50" spans="1:8" ht="21" x14ac:dyDescent="0.25">
      <c r="A50" s="235"/>
      <c r="B50">
        <v>9</v>
      </c>
      <c r="C50" s="313">
        <v>5.7446808510638316</v>
      </c>
      <c r="D50" s="186"/>
      <c r="E50" s="313"/>
      <c r="F50" s="313">
        <v>5.7450000000000001</v>
      </c>
    </row>
    <row r="51" spans="1:8" s="32" customFormat="1" ht="21" x14ac:dyDescent="0.4">
      <c r="A51" s="236"/>
      <c r="B51" s="32">
        <v>10</v>
      </c>
      <c r="C51" s="314">
        <v>10.000000000000002</v>
      </c>
      <c r="D51" s="187"/>
      <c r="E51" s="314"/>
      <c r="F51" s="313">
        <v>10</v>
      </c>
      <c r="G51" s="318">
        <f>AVERAGE(F42:F51)</f>
        <v>8.7149999999999999</v>
      </c>
      <c r="H51" s="25">
        <f>STDEV(F42:F51)</f>
        <v>1.7123760539087201</v>
      </c>
    </row>
    <row r="52" spans="1:8" s="25" customFormat="1" ht="21" x14ac:dyDescent="0.25">
      <c r="A52" s="234" t="s">
        <v>131</v>
      </c>
      <c r="B52" s="25">
        <v>1</v>
      </c>
      <c r="C52" s="308">
        <v>6.8749999999999982</v>
      </c>
      <c r="D52" s="182"/>
      <c r="E52" s="308"/>
      <c r="F52" s="308">
        <v>6.875</v>
      </c>
    </row>
    <row r="53" spans="1:8" ht="21" x14ac:dyDescent="0.25">
      <c r="A53" s="235"/>
      <c r="B53">
        <v>2</v>
      </c>
      <c r="C53" s="313">
        <v>7.6595744680851041</v>
      </c>
      <c r="D53" s="182"/>
      <c r="E53" s="313"/>
      <c r="F53" s="313">
        <v>7.66</v>
      </c>
    </row>
    <row r="54" spans="1:8" ht="21" x14ac:dyDescent="0.25">
      <c r="A54" s="235"/>
      <c r="B54">
        <v>3</v>
      </c>
      <c r="C54" s="309">
        <v>9.5833333333333321</v>
      </c>
      <c r="D54" s="182"/>
      <c r="E54" s="309"/>
      <c r="F54" s="309">
        <v>9.5830000000000002</v>
      </c>
    </row>
    <row r="55" spans="1:8" ht="20.399999999999999" x14ac:dyDescent="0.25">
      <c r="A55" s="235"/>
      <c r="B55">
        <v>4</v>
      </c>
      <c r="C55" s="320">
        <v>14.16666666666667</v>
      </c>
      <c r="D55" s="185"/>
      <c r="E55" s="320"/>
      <c r="F55" s="321"/>
    </row>
    <row r="56" spans="1:8" ht="20.399999999999999" x14ac:dyDescent="0.25">
      <c r="A56" s="235"/>
      <c r="B56">
        <v>5</v>
      </c>
      <c r="C56" s="309">
        <v>9.5833333333333321</v>
      </c>
      <c r="D56" s="185"/>
      <c r="E56" s="309"/>
      <c r="F56" s="309">
        <v>9.5830000000000002</v>
      </c>
    </row>
    <row r="57" spans="1:8" ht="21" x14ac:dyDescent="0.25">
      <c r="A57" s="235"/>
      <c r="B57">
        <v>6</v>
      </c>
      <c r="C57" s="313">
        <v>5.3191489361702118</v>
      </c>
      <c r="D57" s="182"/>
      <c r="E57" s="313"/>
      <c r="F57">
        <v>5.319</v>
      </c>
    </row>
    <row r="58" spans="1:8" ht="21" x14ac:dyDescent="0.25">
      <c r="A58" s="235"/>
      <c r="B58">
        <v>7</v>
      </c>
      <c r="C58" s="313">
        <v>7.8723404255319167</v>
      </c>
      <c r="D58" s="182"/>
      <c r="E58" s="313"/>
      <c r="F58" s="313">
        <v>7.8719999999999999</v>
      </c>
    </row>
    <row r="59" spans="1:8" ht="21" x14ac:dyDescent="0.25">
      <c r="A59" s="235"/>
      <c r="B59">
        <v>8</v>
      </c>
      <c r="C59" s="309">
        <v>5.8333333333333321</v>
      </c>
      <c r="D59" s="182"/>
      <c r="E59" s="309"/>
      <c r="F59" s="309">
        <v>5.8330000000000002</v>
      </c>
    </row>
    <row r="60" spans="1:8" ht="21" x14ac:dyDescent="0.25">
      <c r="A60" s="235"/>
      <c r="B60">
        <v>9</v>
      </c>
      <c r="C60" s="309">
        <v>5.6249999999999991</v>
      </c>
      <c r="D60" s="182"/>
      <c r="E60" s="309"/>
      <c r="F60" s="309">
        <v>5.625</v>
      </c>
    </row>
    <row r="61" spans="1:8" s="32" customFormat="1" ht="21" x14ac:dyDescent="0.25">
      <c r="A61" s="236"/>
      <c r="B61" s="32">
        <v>10</v>
      </c>
      <c r="C61" s="314">
        <v>9.5744680851063855</v>
      </c>
      <c r="D61" s="182"/>
      <c r="E61" s="314"/>
      <c r="F61" s="314">
        <v>9.5739999999999998</v>
      </c>
      <c r="G61" s="318">
        <f>AVERAGE(F52:F61)</f>
        <v>7.5471111111111115</v>
      </c>
      <c r="H61" s="25">
        <f>STDEV(F52:F61)</f>
        <v>1.7523257006364725</v>
      </c>
    </row>
    <row r="62" spans="1:8" s="25" customFormat="1" ht="21" x14ac:dyDescent="0.25">
      <c r="A62" s="234" t="s">
        <v>133</v>
      </c>
      <c r="B62" s="25">
        <v>1</v>
      </c>
      <c r="C62" s="308">
        <v>7.0833333333333304</v>
      </c>
      <c r="D62" s="182"/>
      <c r="E62" s="308"/>
      <c r="F62" s="308">
        <v>7.0830000000000002</v>
      </c>
    </row>
    <row r="63" spans="1:8" ht="21" x14ac:dyDescent="0.25">
      <c r="A63" s="235"/>
      <c r="B63">
        <v>2</v>
      </c>
      <c r="C63" s="309">
        <v>5.6249999999999991</v>
      </c>
      <c r="D63" s="186"/>
      <c r="E63" s="309"/>
      <c r="F63" s="309">
        <v>5.625</v>
      </c>
    </row>
    <row r="64" spans="1:8" ht="21" x14ac:dyDescent="0.25">
      <c r="A64" s="235"/>
      <c r="B64">
        <v>3</v>
      </c>
      <c r="C64" s="309">
        <v>6.4583333333333304</v>
      </c>
      <c r="D64" s="182"/>
      <c r="E64" s="309"/>
      <c r="F64" s="309">
        <v>6.4580000000000002</v>
      </c>
    </row>
    <row r="65" spans="1:8" ht="21" x14ac:dyDescent="0.25">
      <c r="A65" s="235"/>
      <c r="B65">
        <v>4</v>
      </c>
      <c r="C65" s="313">
        <v>5.9574468085106407</v>
      </c>
      <c r="D65" s="186"/>
      <c r="E65" s="313"/>
      <c r="F65" s="313">
        <v>5.9569999999999999</v>
      </c>
    </row>
    <row r="66" spans="1:8" ht="21" x14ac:dyDescent="0.25">
      <c r="A66" s="235"/>
      <c r="B66">
        <v>5</v>
      </c>
      <c r="C66" s="309">
        <v>6.6666666666666643</v>
      </c>
      <c r="D66" s="182"/>
      <c r="E66" s="309"/>
      <c r="F66" s="309">
        <v>6.6669999999999998</v>
      </c>
    </row>
    <row r="67" spans="1:8" ht="21" x14ac:dyDescent="0.25">
      <c r="A67" s="235"/>
      <c r="B67">
        <v>6</v>
      </c>
      <c r="C67" s="309">
        <v>6.25</v>
      </c>
      <c r="D67" s="182"/>
      <c r="E67" s="309"/>
      <c r="F67" s="309">
        <v>6.25</v>
      </c>
    </row>
    <row r="68" spans="1:8" ht="21" x14ac:dyDescent="0.25">
      <c r="A68" s="235"/>
      <c r="B68">
        <v>7</v>
      </c>
      <c r="C68" s="313">
        <v>6.3829787234042543</v>
      </c>
      <c r="D68" s="182"/>
      <c r="E68" s="313"/>
      <c r="F68" s="313">
        <v>6.383</v>
      </c>
    </row>
    <row r="69" spans="1:8" ht="20.399999999999999" x14ac:dyDescent="0.25">
      <c r="A69" s="235"/>
      <c r="B69">
        <v>8</v>
      </c>
      <c r="C69" s="313">
        <v>5.3191489361702153</v>
      </c>
      <c r="D69" s="185"/>
      <c r="E69" s="313"/>
      <c r="F69">
        <v>5.319</v>
      </c>
    </row>
    <row r="70" spans="1:8" ht="20.399999999999999" x14ac:dyDescent="0.25">
      <c r="A70" s="235"/>
      <c r="B70">
        <v>9</v>
      </c>
      <c r="C70" s="313">
        <v>7.0212765957446805</v>
      </c>
      <c r="D70" s="185"/>
      <c r="E70" s="313"/>
      <c r="F70" s="313">
        <v>7.0209999999999999</v>
      </c>
    </row>
    <row r="71" spans="1:8" s="32" customFormat="1" ht="21" x14ac:dyDescent="0.25">
      <c r="A71" s="236"/>
      <c r="B71" s="32">
        <v>10</v>
      </c>
      <c r="C71" s="314">
        <v>6.8085106382978724</v>
      </c>
      <c r="D71" s="182"/>
      <c r="E71" s="314"/>
      <c r="F71" s="314">
        <v>6.8090000000000002</v>
      </c>
      <c r="G71" s="322">
        <f>AVERAGE(F62:F71)</f>
        <v>6.3572000000000006</v>
      </c>
      <c r="H71">
        <f>STDEV(F62:F71)</f>
        <v>0.5834732784512644</v>
      </c>
    </row>
    <row r="72" spans="1:8" ht="21" x14ac:dyDescent="0.25">
      <c r="D72" s="182"/>
    </row>
    <row r="73" spans="1:8" ht="21" x14ac:dyDescent="0.25">
      <c r="D73" s="182"/>
    </row>
    <row r="74" spans="1:8" ht="21" x14ac:dyDescent="0.25">
      <c r="D74" s="182"/>
    </row>
    <row r="75" spans="1:8" ht="21" x14ac:dyDescent="0.25">
      <c r="D75" s="182"/>
    </row>
    <row r="76" spans="1:8" ht="21" x14ac:dyDescent="0.25">
      <c r="D76" s="182"/>
    </row>
    <row r="77" spans="1:8" ht="21" x14ac:dyDescent="0.25">
      <c r="D77" s="182"/>
    </row>
    <row r="78" spans="1:8" ht="21" x14ac:dyDescent="0.25">
      <c r="D78" s="182"/>
    </row>
    <row r="79" spans="1:8" ht="21" x14ac:dyDescent="0.25">
      <c r="D79" s="186"/>
    </row>
    <row r="80" spans="1:8" ht="21" x14ac:dyDescent="0.25">
      <c r="D80" s="182"/>
    </row>
    <row r="81" spans="4:4" ht="21" x14ac:dyDescent="0.25">
      <c r="D81" s="186"/>
    </row>
    <row r="82" spans="4:4" ht="21" x14ac:dyDescent="0.25">
      <c r="D82" s="182"/>
    </row>
    <row r="83" spans="4:4" ht="20.399999999999999" x14ac:dyDescent="0.25">
      <c r="D83" s="185"/>
    </row>
    <row r="84" spans="4:4" ht="20.399999999999999" x14ac:dyDescent="0.25">
      <c r="D84" s="185"/>
    </row>
    <row r="85" spans="4:4" ht="21" x14ac:dyDescent="0.25">
      <c r="D85" s="182"/>
    </row>
    <row r="86" spans="4:4" ht="21" x14ac:dyDescent="0.25">
      <c r="D86" s="182"/>
    </row>
    <row r="87" spans="4:4" ht="21" x14ac:dyDescent="0.25">
      <c r="D87" s="182"/>
    </row>
    <row r="88" spans="4:4" ht="21" x14ac:dyDescent="0.25">
      <c r="D88" s="182"/>
    </row>
    <row r="89" spans="4:4" ht="21" x14ac:dyDescent="0.25">
      <c r="D89" s="182"/>
    </row>
    <row r="90" spans="4:4" ht="21" x14ac:dyDescent="0.25">
      <c r="D90" s="182"/>
    </row>
    <row r="91" spans="4:4" ht="21" x14ac:dyDescent="0.25">
      <c r="D91" s="182"/>
    </row>
    <row r="92" spans="4:4" ht="21" x14ac:dyDescent="0.25">
      <c r="D92" s="182"/>
    </row>
    <row r="93" spans="4:4" ht="21" x14ac:dyDescent="0.25">
      <c r="D93" s="182"/>
    </row>
    <row r="94" spans="4:4" ht="21" x14ac:dyDescent="0.25">
      <c r="D94" s="182"/>
    </row>
    <row r="95" spans="4:4" ht="21" x14ac:dyDescent="0.25">
      <c r="D95" s="182"/>
    </row>
    <row r="96" spans="4:4" ht="21" x14ac:dyDescent="0.25">
      <c r="D96" s="182"/>
    </row>
    <row r="97" spans="4:4" ht="20.399999999999999" x14ac:dyDescent="0.25">
      <c r="D97" s="185"/>
    </row>
    <row r="98" spans="4:4" ht="20.399999999999999" x14ac:dyDescent="0.25">
      <c r="D98" s="185"/>
    </row>
    <row r="99" spans="4:4" ht="21" x14ac:dyDescent="0.25">
      <c r="D99" s="182"/>
    </row>
    <row r="100" spans="4:4" ht="21" x14ac:dyDescent="0.25">
      <c r="D100" s="182"/>
    </row>
    <row r="101" spans="4:4" ht="21" x14ac:dyDescent="0.25">
      <c r="D101" s="182"/>
    </row>
    <row r="102" spans="4:4" ht="21" x14ac:dyDescent="0.25">
      <c r="D102" s="182"/>
    </row>
    <row r="103" spans="4:4" ht="21" x14ac:dyDescent="0.25">
      <c r="D103" s="182"/>
    </row>
    <row r="104" spans="4:4" ht="21" x14ac:dyDescent="0.25">
      <c r="D104" s="182"/>
    </row>
    <row r="105" spans="4:4" ht="21" x14ac:dyDescent="0.25">
      <c r="D105" s="182"/>
    </row>
    <row r="106" spans="4:4" ht="21" x14ac:dyDescent="0.25">
      <c r="D106" s="182"/>
    </row>
    <row r="107" spans="4:4" ht="21" x14ac:dyDescent="0.25">
      <c r="D107" s="182"/>
    </row>
    <row r="108" spans="4:4" ht="21" x14ac:dyDescent="0.25">
      <c r="D108" s="182"/>
    </row>
    <row r="109" spans="4:4" ht="21" x14ac:dyDescent="0.25">
      <c r="D109" s="182"/>
    </row>
    <row r="110" spans="4:4" ht="21" x14ac:dyDescent="0.25">
      <c r="D110" s="182"/>
    </row>
    <row r="111" spans="4:4" ht="21" x14ac:dyDescent="0.25">
      <c r="D111" s="182"/>
    </row>
    <row r="112" spans="4:4" ht="21" x14ac:dyDescent="0.25">
      <c r="D112" s="182"/>
    </row>
    <row r="113" spans="4:4" ht="21" x14ac:dyDescent="0.25">
      <c r="D113" s="182"/>
    </row>
    <row r="114" spans="4:4" ht="21" x14ac:dyDescent="0.25">
      <c r="D114" s="182"/>
    </row>
    <row r="115" spans="4:4" ht="21" x14ac:dyDescent="0.25">
      <c r="D115" s="182"/>
    </row>
    <row r="116" spans="4:4" ht="21" x14ac:dyDescent="0.25">
      <c r="D116" s="182"/>
    </row>
    <row r="117" spans="4:4" ht="21" x14ac:dyDescent="0.25">
      <c r="D117" s="182"/>
    </row>
    <row r="118" spans="4:4" ht="21" x14ac:dyDescent="0.25">
      <c r="D118" s="182"/>
    </row>
    <row r="119" spans="4:4" ht="21" x14ac:dyDescent="0.25">
      <c r="D119" s="182"/>
    </row>
    <row r="120" spans="4:4" x14ac:dyDescent="0.25">
      <c r="D120" s="188"/>
    </row>
    <row r="121" spans="4:4" x14ac:dyDescent="0.25">
      <c r="D121" s="188"/>
    </row>
    <row r="122" spans="4:4" x14ac:dyDescent="0.25">
      <c r="D122" s="188"/>
    </row>
    <row r="123" spans="4:4" x14ac:dyDescent="0.25">
      <c r="D123" s="188"/>
    </row>
    <row r="124" spans="4:4" x14ac:dyDescent="0.25">
      <c r="D124" s="188"/>
    </row>
    <row r="125" spans="4:4" x14ac:dyDescent="0.25">
      <c r="D125" s="188"/>
    </row>
    <row r="126" spans="4:4" x14ac:dyDescent="0.25">
      <c r="D126" s="188"/>
    </row>
    <row r="127" spans="4:4" x14ac:dyDescent="0.25">
      <c r="D127" s="188"/>
    </row>
    <row r="128" spans="4:4" x14ac:dyDescent="0.25">
      <c r="D128" s="188"/>
    </row>
    <row r="129" spans="4:4" x14ac:dyDescent="0.25">
      <c r="D129" s="188"/>
    </row>
    <row r="130" spans="4:4" x14ac:dyDescent="0.25">
      <c r="D130" s="188"/>
    </row>
    <row r="131" spans="4:4" x14ac:dyDescent="0.25">
      <c r="D131" s="188"/>
    </row>
    <row r="132" spans="4:4" x14ac:dyDescent="0.25">
      <c r="D132" s="188"/>
    </row>
    <row r="133" spans="4:4" x14ac:dyDescent="0.25">
      <c r="D133" s="188"/>
    </row>
    <row r="134" spans="4:4" x14ac:dyDescent="0.25">
      <c r="D134" s="188"/>
    </row>
    <row r="135" spans="4:4" x14ac:dyDescent="0.25">
      <c r="D135" s="188"/>
    </row>
    <row r="136" spans="4:4" x14ac:dyDescent="0.25">
      <c r="D136" s="188"/>
    </row>
  </sheetData>
  <mergeCells count="8">
    <mergeCell ref="A52:A61"/>
    <mergeCell ref="A62:A71"/>
    <mergeCell ref="A3:A12"/>
    <mergeCell ref="D10:D15"/>
    <mergeCell ref="A13:A22"/>
    <mergeCell ref="A23:A32"/>
    <mergeCell ref="A33:A41"/>
    <mergeCell ref="A42:A51"/>
  </mergeCells>
  <phoneticPr fontId="1" type="noConversion"/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CBA21-E5E6-4FC1-A99E-0C3DD351CB66}">
  <dimension ref="A1:F52"/>
  <sheetViews>
    <sheetView workbookViewId="0">
      <selection activeCell="I21" sqref="I21"/>
    </sheetView>
  </sheetViews>
  <sheetFormatPr defaultRowHeight="14.4" x14ac:dyDescent="0.25"/>
  <cols>
    <col min="4" max="4" width="10.44140625" customWidth="1"/>
    <col min="5" max="5" width="10.6640625" customWidth="1"/>
  </cols>
  <sheetData>
    <row r="1" spans="1:6" x14ac:dyDescent="0.25">
      <c r="A1" t="s">
        <v>315</v>
      </c>
      <c r="B1" s="12" t="s">
        <v>309</v>
      </c>
      <c r="D1" s="12"/>
      <c r="E1" s="12"/>
    </row>
    <row r="2" spans="1:6" x14ac:dyDescent="0.25">
      <c r="B2" s="323"/>
      <c r="C2" s="324" t="s">
        <v>310</v>
      </c>
      <c r="D2" s="325" t="s">
        <v>311</v>
      </c>
      <c r="E2" s="325" t="s">
        <v>312</v>
      </c>
    </row>
    <row r="3" spans="1:6" x14ac:dyDescent="0.25">
      <c r="B3" s="326" t="s">
        <v>70</v>
      </c>
      <c r="C3" s="327"/>
      <c r="D3" s="325" t="s">
        <v>313</v>
      </c>
      <c r="E3" s="325" t="s">
        <v>314</v>
      </c>
    </row>
    <row r="4" spans="1:6" x14ac:dyDescent="0.25">
      <c r="B4" s="328" t="s">
        <v>0</v>
      </c>
      <c r="C4" s="25">
        <v>1</v>
      </c>
      <c r="D4" s="329">
        <v>0.43</v>
      </c>
      <c r="E4" s="329">
        <v>2.15</v>
      </c>
      <c r="F4" s="25"/>
    </row>
    <row r="5" spans="1:6" x14ac:dyDescent="0.25">
      <c r="B5" s="328"/>
      <c r="C5">
        <v>2</v>
      </c>
      <c r="D5" s="330">
        <v>0.46</v>
      </c>
      <c r="E5" s="330">
        <v>1.47</v>
      </c>
    </row>
    <row r="6" spans="1:6" x14ac:dyDescent="0.25">
      <c r="B6" s="328"/>
      <c r="C6">
        <v>3</v>
      </c>
      <c r="D6" s="330">
        <v>0.38</v>
      </c>
      <c r="E6" s="330">
        <v>1.77</v>
      </c>
    </row>
    <row r="7" spans="1:6" x14ac:dyDescent="0.25">
      <c r="B7" s="328"/>
      <c r="C7">
        <v>4</v>
      </c>
      <c r="D7" s="330">
        <v>0.48</v>
      </c>
      <c r="E7" s="330">
        <v>1.69</v>
      </c>
    </row>
    <row r="8" spans="1:6" x14ac:dyDescent="0.25">
      <c r="B8" s="328"/>
      <c r="C8">
        <v>5</v>
      </c>
      <c r="D8" s="330">
        <v>0.38</v>
      </c>
      <c r="E8" s="330">
        <v>1.47</v>
      </c>
    </row>
    <row r="9" spans="1:6" x14ac:dyDescent="0.25">
      <c r="B9" s="328"/>
      <c r="C9">
        <v>6</v>
      </c>
      <c r="D9" s="330">
        <v>0.38</v>
      </c>
      <c r="E9" s="330">
        <v>2.15</v>
      </c>
    </row>
    <row r="10" spans="1:6" x14ac:dyDescent="0.25">
      <c r="B10" s="331"/>
      <c r="C10" s="32">
        <v>7</v>
      </c>
      <c r="D10" s="332">
        <v>0.43</v>
      </c>
      <c r="E10" s="332">
        <v>1.69</v>
      </c>
      <c r="F10" s="32"/>
    </row>
    <row r="11" spans="1:6" x14ac:dyDescent="0.25">
      <c r="B11" s="333" t="s">
        <v>34</v>
      </c>
      <c r="C11" s="25">
        <v>1</v>
      </c>
      <c r="D11" s="329">
        <v>0.57999999999999996</v>
      </c>
      <c r="E11" s="329">
        <v>1.47</v>
      </c>
      <c r="F11" s="25"/>
    </row>
    <row r="12" spans="1:6" x14ac:dyDescent="0.25">
      <c r="B12" s="328"/>
      <c r="C12">
        <v>2</v>
      </c>
      <c r="D12" s="330">
        <v>0.53</v>
      </c>
      <c r="E12" s="330">
        <v>1.26</v>
      </c>
    </row>
    <row r="13" spans="1:6" x14ac:dyDescent="0.25">
      <c r="B13" s="328"/>
      <c r="C13">
        <v>3</v>
      </c>
      <c r="D13" s="330">
        <v>0.84</v>
      </c>
      <c r="E13" s="330">
        <v>2.2200000000000002</v>
      </c>
    </row>
    <row r="14" spans="1:6" x14ac:dyDescent="0.25">
      <c r="B14" s="328"/>
      <c r="C14">
        <v>4</v>
      </c>
      <c r="D14" s="330">
        <v>0.84</v>
      </c>
      <c r="E14" s="330">
        <v>2.63</v>
      </c>
    </row>
    <row r="15" spans="1:6" x14ac:dyDescent="0.25">
      <c r="B15" s="328"/>
      <c r="C15">
        <v>5</v>
      </c>
      <c r="D15" s="330">
        <v>0.79</v>
      </c>
      <c r="E15" s="330">
        <v>3.39</v>
      </c>
    </row>
    <row r="16" spans="1:6" x14ac:dyDescent="0.25">
      <c r="B16" s="328"/>
      <c r="C16">
        <v>6</v>
      </c>
      <c r="D16" s="330">
        <v>0.69</v>
      </c>
      <c r="E16" s="330">
        <v>2.15</v>
      </c>
    </row>
    <row r="17" spans="2:6" x14ac:dyDescent="0.25">
      <c r="B17" s="331"/>
      <c r="C17" s="32">
        <v>7</v>
      </c>
      <c r="D17" s="332">
        <v>0.67</v>
      </c>
      <c r="E17" s="332">
        <v>2.39</v>
      </c>
      <c r="F17" s="32"/>
    </row>
    <row r="18" spans="2:6" x14ac:dyDescent="0.25">
      <c r="B18" s="333" t="s">
        <v>128</v>
      </c>
      <c r="C18" s="25">
        <v>1</v>
      </c>
      <c r="D18" s="330">
        <v>0.48</v>
      </c>
      <c r="E18" s="329">
        <v>2.15</v>
      </c>
      <c r="F18" s="25"/>
    </row>
    <row r="19" spans="2:6" x14ac:dyDescent="0.25">
      <c r="B19" s="328"/>
      <c r="C19">
        <v>2</v>
      </c>
      <c r="D19" s="330">
        <v>0.41</v>
      </c>
      <c r="E19" s="330">
        <v>2.76</v>
      </c>
    </row>
    <row r="20" spans="2:6" x14ac:dyDescent="0.25">
      <c r="B20" s="328"/>
      <c r="C20">
        <v>3</v>
      </c>
      <c r="D20" s="330">
        <v>0.43</v>
      </c>
      <c r="E20" s="330">
        <v>2.88</v>
      </c>
    </row>
    <row r="21" spans="2:6" x14ac:dyDescent="0.25">
      <c r="B21" s="328"/>
      <c r="C21">
        <v>4</v>
      </c>
      <c r="D21" s="330">
        <v>0.43</v>
      </c>
      <c r="E21" s="330">
        <v>1.1599999999999999</v>
      </c>
    </row>
    <row r="22" spans="2:6" x14ac:dyDescent="0.25">
      <c r="B22" s="328"/>
      <c r="C22">
        <v>5</v>
      </c>
      <c r="D22" s="330">
        <v>0.5</v>
      </c>
      <c r="E22" s="330">
        <v>2.63</v>
      </c>
    </row>
    <row r="23" spans="2:6" x14ac:dyDescent="0.25">
      <c r="B23" s="328"/>
      <c r="C23">
        <v>6</v>
      </c>
      <c r="D23" s="330">
        <v>0.69</v>
      </c>
      <c r="E23" s="330">
        <v>1.69</v>
      </c>
    </row>
    <row r="24" spans="2:6" x14ac:dyDescent="0.25">
      <c r="B24" s="331"/>
      <c r="C24" s="32">
        <v>7</v>
      </c>
      <c r="D24" s="330">
        <v>0.53</v>
      </c>
      <c r="E24" s="332">
        <v>2.63</v>
      </c>
      <c r="F24" s="32"/>
    </row>
    <row r="25" spans="2:6" x14ac:dyDescent="0.25">
      <c r="B25" s="333" t="s">
        <v>129</v>
      </c>
      <c r="C25" s="25">
        <v>1</v>
      </c>
      <c r="D25" s="330">
        <v>0.53</v>
      </c>
      <c r="E25" s="329">
        <v>1.69</v>
      </c>
      <c r="F25" s="25"/>
    </row>
    <row r="26" spans="2:6" x14ac:dyDescent="0.25">
      <c r="B26" s="328"/>
      <c r="C26">
        <v>2</v>
      </c>
      <c r="D26" s="330">
        <v>0.48</v>
      </c>
      <c r="E26" s="330">
        <v>1.92</v>
      </c>
    </row>
    <row r="27" spans="2:6" x14ac:dyDescent="0.25">
      <c r="B27" s="328"/>
      <c r="C27">
        <v>3</v>
      </c>
      <c r="D27" s="330">
        <v>0.57999999999999996</v>
      </c>
      <c r="E27" s="330">
        <v>1.69</v>
      </c>
    </row>
    <row r="28" spans="2:6" x14ac:dyDescent="0.25">
      <c r="B28" s="328"/>
      <c r="C28">
        <v>4</v>
      </c>
      <c r="D28" s="330">
        <v>0.48</v>
      </c>
      <c r="E28" s="330">
        <v>1.8</v>
      </c>
    </row>
    <row r="29" spans="2:6" x14ac:dyDescent="0.25">
      <c r="B29" s="328"/>
      <c r="C29">
        <v>5</v>
      </c>
      <c r="D29" s="330">
        <v>0.51</v>
      </c>
      <c r="E29" s="330">
        <v>2.39</v>
      </c>
    </row>
    <row r="30" spans="2:6" x14ac:dyDescent="0.25">
      <c r="B30" s="328"/>
      <c r="C30">
        <v>6</v>
      </c>
      <c r="D30" s="330">
        <v>0.53</v>
      </c>
      <c r="E30" s="330">
        <v>2.39</v>
      </c>
    </row>
    <row r="31" spans="2:6" x14ac:dyDescent="0.25">
      <c r="B31" s="331"/>
      <c r="C31" s="32">
        <v>7</v>
      </c>
      <c r="D31" s="330">
        <v>0.48</v>
      </c>
      <c r="E31" s="332">
        <v>1.69</v>
      </c>
      <c r="F31" s="32"/>
    </row>
    <row r="32" spans="2:6" x14ac:dyDescent="0.25">
      <c r="B32" s="333" t="s">
        <v>130</v>
      </c>
      <c r="C32" s="25">
        <v>1</v>
      </c>
      <c r="D32" s="330">
        <v>0.89</v>
      </c>
      <c r="E32" s="329">
        <v>1.47</v>
      </c>
      <c r="F32" s="25"/>
    </row>
    <row r="33" spans="2:6" x14ac:dyDescent="0.25">
      <c r="B33" s="328"/>
      <c r="C33">
        <v>2</v>
      </c>
      <c r="D33" s="330">
        <v>0.67</v>
      </c>
      <c r="E33" s="330">
        <v>1.26</v>
      </c>
    </row>
    <row r="34" spans="2:6" x14ac:dyDescent="0.25">
      <c r="B34" s="328"/>
      <c r="C34">
        <v>3</v>
      </c>
      <c r="D34" s="330">
        <v>0.99</v>
      </c>
      <c r="E34" s="330">
        <v>2.73</v>
      </c>
    </row>
    <row r="35" spans="2:6" x14ac:dyDescent="0.25">
      <c r="B35" s="328"/>
      <c r="C35">
        <v>4</v>
      </c>
      <c r="D35" s="330">
        <v>0.69</v>
      </c>
      <c r="E35" s="330">
        <v>3.92</v>
      </c>
    </row>
    <row r="36" spans="2:6" x14ac:dyDescent="0.25">
      <c r="B36" s="328"/>
      <c r="C36">
        <v>5</v>
      </c>
      <c r="D36" s="330">
        <v>0.48</v>
      </c>
      <c r="E36" s="330">
        <v>3.92</v>
      </c>
    </row>
    <row r="37" spans="2:6" x14ac:dyDescent="0.25">
      <c r="B37" s="328"/>
      <c r="C37">
        <v>6</v>
      </c>
      <c r="D37" s="330">
        <v>0.48</v>
      </c>
      <c r="E37" s="330">
        <v>1.92</v>
      </c>
    </row>
    <row r="38" spans="2:6" x14ac:dyDescent="0.25">
      <c r="B38" s="331"/>
      <c r="C38" s="32">
        <v>7</v>
      </c>
      <c r="D38" s="330">
        <v>0.48</v>
      </c>
      <c r="E38" s="332">
        <v>3.92</v>
      </c>
      <c r="F38" s="32"/>
    </row>
    <row r="39" spans="2:6" x14ac:dyDescent="0.25">
      <c r="B39" s="333" t="s">
        <v>131</v>
      </c>
      <c r="C39" s="25">
        <v>1</v>
      </c>
      <c r="D39" s="330">
        <v>0.84</v>
      </c>
      <c r="E39" s="329">
        <v>1.26</v>
      </c>
      <c r="F39" s="25"/>
    </row>
    <row r="40" spans="2:6" x14ac:dyDescent="0.25">
      <c r="B40" s="328"/>
      <c r="C40">
        <v>2</v>
      </c>
      <c r="D40" s="330">
        <v>0.38</v>
      </c>
      <c r="E40" s="330">
        <v>1.26</v>
      </c>
    </row>
    <row r="41" spans="2:6" x14ac:dyDescent="0.25">
      <c r="B41" s="328"/>
      <c r="C41">
        <v>3</v>
      </c>
      <c r="D41" s="330">
        <v>0.48</v>
      </c>
      <c r="E41" s="330">
        <v>1.47</v>
      </c>
    </row>
    <row r="42" spans="2:6" x14ac:dyDescent="0.25">
      <c r="B42" s="328"/>
      <c r="C42">
        <v>4</v>
      </c>
      <c r="D42" s="330">
        <v>0.79</v>
      </c>
      <c r="E42" s="330">
        <v>2.88</v>
      </c>
    </row>
    <row r="43" spans="2:6" x14ac:dyDescent="0.25">
      <c r="B43" s="328"/>
      <c r="C43">
        <v>5</v>
      </c>
      <c r="D43" s="330">
        <v>0.38</v>
      </c>
      <c r="E43" s="330">
        <v>1.69</v>
      </c>
    </row>
    <row r="44" spans="2:6" x14ac:dyDescent="0.25">
      <c r="B44" s="328"/>
      <c r="C44">
        <v>6</v>
      </c>
      <c r="D44" s="330">
        <v>0.57999999999999996</v>
      </c>
      <c r="E44" s="330">
        <v>2.88</v>
      </c>
    </row>
    <row r="45" spans="2:6" x14ac:dyDescent="0.25">
      <c r="B45" s="331"/>
      <c r="C45" s="32">
        <v>7</v>
      </c>
      <c r="D45" s="330">
        <v>0.61</v>
      </c>
      <c r="E45" s="332">
        <v>1.92</v>
      </c>
      <c r="F45" s="32"/>
    </row>
    <row r="46" spans="2:6" x14ac:dyDescent="0.25">
      <c r="B46" s="333" t="s">
        <v>133</v>
      </c>
      <c r="C46" s="25">
        <v>1</v>
      </c>
      <c r="D46" s="330">
        <v>0.43</v>
      </c>
      <c r="E46" s="329">
        <v>1.69</v>
      </c>
      <c r="F46" s="25"/>
    </row>
    <row r="47" spans="2:6" x14ac:dyDescent="0.25">
      <c r="B47" s="328"/>
      <c r="C47">
        <v>2</v>
      </c>
      <c r="D47" s="330">
        <v>0.64</v>
      </c>
      <c r="E47" s="330">
        <v>2.63</v>
      </c>
    </row>
    <row r="48" spans="2:6" x14ac:dyDescent="0.25">
      <c r="B48" s="328"/>
      <c r="C48">
        <v>3</v>
      </c>
      <c r="D48" s="330">
        <v>0.51</v>
      </c>
      <c r="E48" s="330">
        <v>2.15</v>
      </c>
    </row>
    <row r="49" spans="2:6" x14ac:dyDescent="0.25">
      <c r="B49" s="328"/>
      <c r="C49">
        <v>4</v>
      </c>
      <c r="D49" s="330">
        <v>0.53</v>
      </c>
      <c r="E49" s="330">
        <v>2.15</v>
      </c>
    </row>
    <row r="50" spans="2:6" x14ac:dyDescent="0.25">
      <c r="B50" s="328"/>
      <c r="C50">
        <v>5</v>
      </c>
      <c r="D50" s="330">
        <v>0.41</v>
      </c>
      <c r="E50" s="330">
        <v>1.92</v>
      </c>
    </row>
    <row r="51" spans="2:6" x14ac:dyDescent="0.25">
      <c r="B51" s="328"/>
      <c r="C51">
        <v>6</v>
      </c>
      <c r="D51" s="330">
        <v>0.43</v>
      </c>
      <c r="E51" s="330">
        <v>2.08</v>
      </c>
    </row>
    <row r="52" spans="2:6" x14ac:dyDescent="0.25">
      <c r="B52" s="331"/>
      <c r="C52" s="32">
        <v>7</v>
      </c>
      <c r="D52" s="330">
        <v>0.49</v>
      </c>
      <c r="E52" s="332">
        <v>1.92</v>
      </c>
      <c r="F52" s="32"/>
    </row>
  </sheetData>
  <mergeCells count="8">
    <mergeCell ref="B39:B45"/>
    <mergeCell ref="B46:B52"/>
    <mergeCell ref="C2:C3"/>
    <mergeCell ref="B4:B10"/>
    <mergeCell ref="B11:B17"/>
    <mergeCell ref="B18:B24"/>
    <mergeCell ref="B25:B31"/>
    <mergeCell ref="B32:B38"/>
  </mergeCells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891C2-890D-471A-8517-75AC639F1738}">
  <dimension ref="A1:H19"/>
  <sheetViews>
    <sheetView workbookViewId="0">
      <selection activeCell="L26" sqref="L26"/>
    </sheetView>
  </sheetViews>
  <sheetFormatPr defaultRowHeight="14.4" x14ac:dyDescent="0.25"/>
  <sheetData>
    <row r="1" spans="1:8" x14ac:dyDescent="0.25">
      <c r="B1" t="s">
        <v>316</v>
      </c>
      <c r="C1" t="s">
        <v>231</v>
      </c>
      <c r="D1" t="s">
        <v>317</v>
      </c>
      <c r="E1" t="s">
        <v>287</v>
      </c>
      <c r="F1" t="s">
        <v>318</v>
      </c>
      <c r="G1" t="s">
        <v>319</v>
      </c>
      <c r="H1" t="s">
        <v>320</v>
      </c>
    </row>
    <row r="2" spans="1:8" x14ac:dyDescent="0.25">
      <c r="A2">
        <v>1</v>
      </c>
      <c r="B2">
        <v>3470.6605333333332</v>
      </c>
      <c r="C2">
        <v>9215.2380869999997</v>
      </c>
      <c r="D2">
        <v>5071.3138406666667</v>
      </c>
      <c r="E2">
        <v>6680.5250333333342</v>
      </c>
      <c r="F2">
        <v>6923.295266666667</v>
      </c>
      <c r="G2">
        <v>6454.2257666666674</v>
      </c>
      <c r="H2">
        <v>7531.5329999999994</v>
      </c>
    </row>
    <row r="3" spans="1:8" x14ac:dyDescent="0.25">
      <c r="A3">
        <v>2</v>
      </c>
      <c r="B3">
        <v>2552.6266243333334</v>
      </c>
      <c r="C3">
        <v>8566.5508333333328</v>
      </c>
      <c r="D3">
        <v>6004.341285333333</v>
      </c>
      <c r="E3">
        <v>6830.3636666666671</v>
      </c>
      <c r="F3">
        <v>4822.0460483333336</v>
      </c>
      <c r="G3">
        <v>5713.0510999999997</v>
      </c>
      <c r="H3">
        <v>5577.0614443333334</v>
      </c>
    </row>
    <row r="4" spans="1:8" x14ac:dyDescent="0.25">
      <c r="A4">
        <v>3</v>
      </c>
      <c r="B4">
        <v>2172.6332000000002</v>
      </c>
      <c r="C4">
        <v>7944.9733000000006</v>
      </c>
      <c r="D4">
        <v>2673.971</v>
      </c>
      <c r="E4">
        <v>4108.9505666666664</v>
      </c>
      <c r="F4">
        <v>7557.2902556666668</v>
      </c>
      <c r="G4">
        <v>7327.0489583333328</v>
      </c>
      <c r="H4">
        <v>3405.120166666667</v>
      </c>
    </row>
    <row r="5" spans="1:8" x14ac:dyDescent="0.25">
      <c r="A5">
        <v>4</v>
      </c>
      <c r="B5">
        <v>4143.8993333333337</v>
      </c>
      <c r="C5">
        <v>6031.2153000000008</v>
      </c>
      <c r="D5">
        <v>2044.588925</v>
      </c>
      <c r="E5">
        <v>3402.6432999999997</v>
      </c>
      <c r="F5">
        <v>4764.7263906666667</v>
      </c>
      <c r="G5">
        <v>5244.8113000000003</v>
      </c>
      <c r="H5">
        <v>3057.9122269999998</v>
      </c>
    </row>
    <row r="6" spans="1:8" x14ac:dyDescent="0.25">
      <c r="A6">
        <v>5</v>
      </c>
      <c r="B6">
        <v>3950.5961000000002</v>
      </c>
      <c r="C6">
        <v>9398.5210333333325</v>
      </c>
      <c r="D6">
        <v>6049.7744999999995</v>
      </c>
      <c r="E6">
        <v>6000.1085000000003</v>
      </c>
      <c r="F6">
        <v>7892.4689283333328</v>
      </c>
      <c r="G6">
        <v>5531.6275333333333</v>
      </c>
      <c r="H6">
        <v>3191.7139090000001</v>
      </c>
    </row>
    <row r="7" spans="1:8" x14ac:dyDescent="0.25">
      <c r="A7">
        <v>6</v>
      </c>
      <c r="B7">
        <v>3416.320933333333</v>
      </c>
      <c r="C7">
        <v>8231.2997107333322</v>
      </c>
      <c r="D7">
        <v>4368.7979101999999</v>
      </c>
      <c r="E7">
        <v>5404.5182133333337</v>
      </c>
      <c r="F7">
        <v>6391.965377933333</v>
      </c>
      <c r="G7">
        <v>6054.1529316666665</v>
      </c>
      <c r="H7">
        <v>4552.6681494000004</v>
      </c>
    </row>
    <row r="10" spans="1:8" x14ac:dyDescent="0.25">
      <c r="C10" t="s">
        <v>321</v>
      </c>
      <c r="D10" s="10" t="s">
        <v>44</v>
      </c>
      <c r="E10" s="10" t="s">
        <v>45</v>
      </c>
    </row>
    <row r="12" spans="1:8" x14ac:dyDescent="0.25">
      <c r="B12" t="s">
        <v>316</v>
      </c>
      <c r="C12">
        <v>6</v>
      </c>
      <c r="D12">
        <v>3284.4561205000005</v>
      </c>
      <c r="E12">
        <v>775.39282151788109</v>
      </c>
    </row>
    <row r="13" spans="1:8" x14ac:dyDescent="0.25">
      <c r="B13" t="s">
        <v>231</v>
      </c>
      <c r="C13">
        <v>6</v>
      </c>
      <c r="D13">
        <v>8231.2997106666662</v>
      </c>
      <c r="E13">
        <v>1213.6958339106684</v>
      </c>
    </row>
    <row r="14" spans="1:8" x14ac:dyDescent="0.25">
      <c r="B14" t="s">
        <v>317</v>
      </c>
      <c r="C14">
        <v>6</v>
      </c>
      <c r="D14">
        <v>4368.797910166667</v>
      </c>
      <c r="E14">
        <v>1689.2956355687477</v>
      </c>
    </row>
    <row r="15" spans="1:8" x14ac:dyDescent="0.25">
      <c r="B15" t="s">
        <v>287</v>
      </c>
      <c r="C15">
        <v>6</v>
      </c>
      <c r="D15">
        <v>5404.5182133333337</v>
      </c>
      <c r="E15">
        <v>1392.9791919485701</v>
      </c>
    </row>
    <row r="16" spans="1:8" x14ac:dyDescent="0.25">
      <c r="B16" t="s">
        <v>318</v>
      </c>
      <c r="C16">
        <v>6</v>
      </c>
      <c r="D16">
        <v>6391.9653780000008</v>
      </c>
      <c r="E16">
        <v>1341.9655621001236</v>
      </c>
    </row>
    <row r="17" spans="2:5" x14ac:dyDescent="0.25">
      <c r="B17" t="s">
        <v>319</v>
      </c>
      <c r="C17">
        <v>6</v>
      </c>
      <c r="D17">
        <v>6054.1529316666665</v>
      </c>
      <c r="E17">
        <v>751.63018779101981</v>
      </c>
    </row>
    <row r="18" spans="2:5" x14ac:dyDescent="0.25">
      <c r="B18" t="s">
        <v>320</v>
      </c>
      <c r="C18">
        <v>6</v>
      </c>
      <c r="D18">
        <v>4552.6681493333335</v>
      </c>
      <c r="E18">
        <v>1750.7927064095584</v>
      </c>
    </row>
    <row r="19" spans="2:5" x14ac:dyDescent="0.25">
      <c r="B19" t="s">
        <v>322</v>
      </c>
      <c r="C19">
        <v>42</v>
      </c>
      <c r="D19">
        <v>5469.694059095239</v>
      </c>
      <c r="E19">
        <v>1946.8791065801263</v>
      </c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1D435-F02D-4CCC-83A6-158E9223A5F7}">
  <dimension ref="A1:P136"/>
  <sheetViews>
    <sheetView workbookViewId="0">
      <selection activeCell="H6" sqref="H6"/>
    </sheetView>
  </sheetViews>
  <sheetFormatPr defaultRowHeight="14.4" x14ac:dyDescent="0.25"/>
  <cols>
    <col min="2" max="2" width="15.88671875" style="22" customWidth="1"/>
    <col min="4" max="4" width="16.6640625" style="335" customWidth="1"/>
    <col min="5" max="5" width="16.77734375" style="336" customWidth="1"/>
    <col min="6" max="6" width="20.33203125" style="337" customWidth="1"/>
    <col min="7" max="7" width="20.88671875" style="335" customWidth="1"/>
    <col min="8" max="8" width="19" style="269" customWidth="1"/>
    <col min="9" max="9" width="14.44140625" style="189" customWidth="1"/>
    <col min="10" max="10" width="8.88671875" style="10"/>
    <col min="11" max="11" width="14.109375" style="10" customWidth="1"/>
    <col min="12" max="12" width="13.33203125" style="338" customWidth="1"/>
    <col min="13" max="13" width="18.21875" style="339" customWidth="1"/>
    <col min="14" max="14" width="17.77734375" style="10" customWidth="1"/>
    <col min="15" max="15" width="15.44140625" style="340" customWidth="1"/>
  </cols>
  <sheetData>
    <row r="1" spans="2:15" ht="37.950000000000003" customHeight="1" x14ac:dyDescent="0.25">
      <c r="B1" s="334" t="s">
        <v>323</v>
      </c>
      <c r="I1" s="180"/>
    </row>
    <row r="2" spans="2:15" ht="37.950000000000003" customHeight="1" thickBot="1" x14ac:dyDescent="0.3">
      <c r="B2" s="334"/>
      <c r="I2" s="181"/>
    </row>
    <row r="3" spans="2:15" ht="21" x14ac:dyDescent="0.25">
      <c r="B3" s="264" t="s">
        <v>324</v>
      </c>
      <c r="C3" s="23" t="s">
        <v>325</v>
      </c>
      <c r="D3" s="341" t="s">
        <v>326</v>
      </c>
      <c r="E3" s="341" t="s">
        <v>327</v>
      </c>
      <c r="F3" s="342" t="s">
        <v>328</v>
      </c>
      <c r="G3" s="341" t="s">
        <v>329</v>
      </c>
      <c r="H3" s="343" t="s">
        <v>330</v>
      </c>
      <c r="I3" s="182"/>
      <c r="J3" s="344"/>
      <c r="K3" s="341" t="s">
        <v>326</v>
      </c>
      <c r="L3" s="341" t="s">
        <v>327</v>
      </c>
      <c r="M3" s="342" t="s">
        <v>328</v>
      </c>
      <c r="N3" s="341" t="s">
        <v>329</v>
      </c>
      <c r="O3" s="343" t="s">
        <v>330</v>
      </c>
    </row>
    <row r="4" spans="2:15" s="25" customFormat="1" ht="21" x14ac:dyDescent="0.25">
      <c r="B4" s="345" t="s">
        <v>220</v>
      </c>
      <c r="C4" s="25">
        <v>1</v>
      </c>
      <c r="D4" s="346">
        <v>0.97638240538984611</v>
      </c>
      <c r="E4" s="347">
        <v>5.38</v>
      </c>
      <c r="F4" s="348">
        <v>0.65300353356890461</v>
      </c>
      <c r="G4" s="349">
        <v>3.29</v>
      </c>
      <c r="H4" s="268">
        <v>0.433</v>
      </c>
      <c r="I4" s="182"/>
      <c r="J4" s="300"/>
      <c r="K4" s="350"/>
      <c r="L4" s="351">
        <v>5.38</v>
      </c>
      <c r="M4" s="352">
        <v>0.65300353356890461</v>
      </c>
      <c r="N4" s="351">
        <v>3.29</v>
      </c>
      <c r="O4" s="353">
        <v>0.433</v>
      </c>
    </row>
    <row r="5" spans="2:15" ht="21" x14ac:dyDescent="0.25">
      <c r="B5" s="354"/>
      <c r="C5">
        <v>2</v>
      </c>
      <c r="D5" s="335">
        <v>0.68</v>
      </c>
      <c r="E5" s="336">
        <v>5.36</v>
      </c>
      <c r="F5" s="337">
        <v>0.59858657243816249</v>
      </c>
      <c r="G5" s="335">
        <v>3.39</v>
      </c>
      <c r="H5" s="269">
        <v>0.65400000000000003</v>
      </c>
      <c r="I5" s="182"/>
      <c r="K5" s="338">
        <v>0.68</v>
      </c>
      <c r="L5" s="338">
        <v>5.36</v>
      </c>
      <c r="M5" s="339">
        <v>0.59858657243816249</v>
      </c>
      <c r="N5" s="338">
        <v>3.39</v>
      </c>
      <c r="O5" s="340">
        <v>0.65400000000000003</v>
      </c>
    </row>
    <row r="6" spans="2:15" ht="21" x14ac:dyDescent="0.25">
      <c r="B6" s="354"/>
      <c r="C6">
        <v>3</v>
      </c>
      <c r="D6" s="335">
        <v>0.69</v>
      </c>
      <c r="E6" s="336">
        <v>5.17</v>
      </c>
      <c r="F6" s="337">
        <v>0.31095406360424027</v>
      </c>
      <c r="G6" s="335">
        <v>2.7</v>
      </c>
      <c r="H6" s="269">
        <v>0.47</v>
      </c>
      <c r="I6" s="182"/>
      <c r="K6" s="338">
        <v>0.69</v>
      </c>
      <c r="L6" s="338">
        <v>5.17</v>
      </c>
      <c r="M6" s="339">
        <v>0.31095406360424027</v>
      </c>
      <c r="N6" s="338">
        <v>2.7</v>
      </c>
      <c r="O6" s="340">
        <v>0.47</v>
      </c>
    </row>
    <row r="7" spans="2:15" ht="21" x14ac:dyDescent="0.25">
      <c r="B7" s="354"/>
      <c r="C7">
        <v>4</v>
      </c>
      <c r="D7" s="335">
        <v>0.72</v>
      </c>
      <c r="E7" s="355">
        <v>8.3949504057709614</v>
      </c>
      <c r="F7" s="337">
        <v>0.42756183745583043</v>
      </c>
      <c r="G7" s="335">
        <v>4.03</v>
      </c>
      <c r="H7" s="269">
        <v>0.628</v>
      </c>
      <c r="I7" s="182"/>
      <c r="K7" s="338">
        <v>0.72</v>
      </c>
      <c r="L7" s="356"/>
      <c r="M7" s="339">
        <v>0.42756183745583043</v>
      </c>
      <c r="N7" s="338">
        <v>4.03</v>
      </c>
      <c r="O7" s="340">
        <v>0.628</v>
      </c>
    </row>
    <row r="8" spans="2:15" ht="21" x14ac:dyDescent="0.25">
      <c r="B8" s="354"/>
      <c r="C8">
        <v>5</v>
      </c>
      <c r="D8" s="335">
        <v>0.54</v>
      </c>
      <c r="E8" s="336">
        <v>5.45</v>
      </c>
      <c r="F8" s="337">
        <v>0.5053003533568905</v>
      </c>
      <c r="G8" s="335">
        <v>4</v>
      </c>
      <c r="H8" s="269">
        <v>0.57899999999999996</v>
      </c>
      <c r="I8" s="182"/>
      <c r="K8" s="338">
        <v>0.54</v>
      </c>
      <c r="L8" s="338">
        <v>5.45</v>
      </c>
      <c r="M8" s="339">
        <v>0.5053003533568905</v>
      </c>
      <c r="N8" s="338">
        <v>4</v>
      </c>
      <c r="O8" s="340">
        <v>0.57899999999999996</v>
      </c>
    </row>
    <row r="9" spans="2:15" x14ac:dyDescent="0.25">
      <c r="B9" s="354"/>
      <c r="C9">
        <v>6</v>
      </c>
      <c r="D9" s="335">
        <v>0.62</v>
      </c>
      <c r="E9" s="336">
        <v>5.9</v>
      </c>
      <c r="F9" s="337">
        <v>0.62968197879858656</v>
      </c>
      <c r="G9" s="335">
        <v>3.39</v>
      </c>
      <c r="H9" s="269">
        <v>0.56699999999999995</v>
      </c>
      <c r="I9" s="137"/>
      <c r="K9" s="338">
        <v>0.62</v>
      </c>
      <c r="L9" s="338">
        <v>5.9</v>
      </c>
      <c r="M9" s="339">
        <v>0.62968197879858656</v>
      </c>
      <c r="N9" s="338">
        <v>3.39</v>
      </c>
      <c r="O9" s="340">
        <v>0.56699999999999995</v>
      </c>
    </row>
    <row r="10" spans="2:15" x14ac:dyDescent="0.25">
      <c r="B10" s="354"/>
      <c r="C10">
        <v>7</v>
      </c>
      <c r="D10" s="335">
        <v>0.75</v>
      </c>
      <c r="E10" s="336">
        <v>5.3</v>
      </c>
      <c r="F10" s="337">
        <v>0.63745583038869269</v>
      </c>
      <c r="G10" s="335">
        <v>2.81</v>
      </c>
      <c r="H10" s="357">
        <v>0.42299999999999999</v>
      </c>
      <c r="I10" s="89" t="s">
        <v>185</v>
      </c>
      <c r="J10" s="358"/>
      <c r="K10" s="338">
        <v>0.75</v>
      </c>
      <c r="L10" s="338">
        <v>5.3</v>
      </c>
      <c r="M10" s="339">
        <v>0.63745583038869269</v>
      </c>
      <c r="N10" s="338">
        <v>2.81</v>
      </c>
      <c r="O10" s="359">
        <v>0.42299999999999999</v>
      </c>
    </row>
    <row r="11" spans="2:15" ht="15.75" customHeight="1" x14ac:dyDescent="0.25">
      <c r="B11" s="354"/>
      <c r="C11">
        <v>8</v>
      </c>
      <c r="D11" s="335">
        <v>0.56999999999999995</v>
      </c>
      <c r="E11" s="336">
        <v>5.0199999999999996</v>
      </c>
      <c r="F11" s="337">
        <v>0.10106007067137807</v>
      </c>
      <c r="G11" s="335">
        <v>2.74</v>
      </c>
      <c r="H11" s="269">
        <v>0.66100000000000003</v>
      </c>
      <c r="I11" s="89"/>
      <c r="K11" s="338">
        <v>0.56999999999999995</v>
      </c>
      <c r="L11" s="338">
        <v>5.0199999999999996</v>
      </c>
      <c r="M11" s="339">
        <v>0.10106007067137807</v>
      </c>
      <c r="N11" s="338">
        <v>2.74</v>
      </c>
      <c r="O11" s="340">
        <v>0.66100000000000003</v>
      </c>
    </row>
    <row r="12" spans="2:15" ht="18.75" customHeight="1" x14ac:dyDescent="0.25">
      <c r="B12" s="354"/>
      <c r="C12">
        <v>9</v>
      </c>
      <c r="D12" s="335">
        <v>0.74</v>
      </c>
      <c r="E12" s="336">
        <v>5.74</v>
      </c>
      <c r="F12" s="337">
        <v>0.3031802120141342</v>
      </c>
      <c r="G12" s="335">
        <v>4.03</v>
      </c>
      <c r="I12" s="89"/>
      <c r="K12" s="338">
        <v>0.74</v>
      </c>
      <c r="L12" s="338">
        <v>5.74</v>
      </c>
      <c r="M12" s="339">
        <v>0.3031802120141342</v>
      </c>
      <c r="N12" s="338">
        <v>4.03</v>
      </c>
    </row>
    <row r="13" spans="2:15" s="32" customFormat="1" ht="21.75" customHeight="1" x14ac:dyDescent="0.25">
      <c r="B13" s="360"/>
      <c r="C13" s="32">
        <v>10</v>
      </c>
      <c r="D13" s="361">
        <v>0.55000000000000004</v>
      </c>
      <c r="E13" s="362">
        <v>4.3899999999999997</v>
      </c>
      <c r="F13" s="363">
        <v>0.46077738515901068</v>
      </c>
      <c r="G13" s="361">
        <v>3.37</v>
      </c>
      <c r="H13" s="269"/>
      <c r="I13" s="89"/>
      <c r="J13" s="303"/>
      <c r="K13" s="338">
        <v>0.55000000000000004</v>
      </c>
      <c r="L13" s="338">
        <v>4.3899999999999997</v>
      </c>
      <c r="M13" s="364">
        <v>0.46077738515901068</v>
      </c>
      <c r="N13" s="338">
        <v>3.37</v>
      </c>
      <c r="O13" s="340"/>
    </row>
    <row r="14" spans="2:15" s="25" customFormat="1" x14ac:dyDescent="0.25">
      <c r="B14" s="345" t="s">
        <v>231</v>
      </c>
      <c r="C14" s="25">
        <v>1</v>
      </c>
      <c r="D14" s="349">
        <v>1.06</v>
      </c>
      <c r="E14" s="365">
        <v>4.88</v>
      </c>
      <c r="F14" s="366">
        <v>1.39</v>
      </c>
      <c r="G14" s="349">
        <v>3.49</v>
      </c>
      <c r="H14" s="268">
        <v>0.64700000000000002</v>
      </c>
      <c r="I14" s="89"/>
      <c r="J14" s="300"/>
      <c r="K14" s="351">
        <v>1.06</v>
      </c>
      <c r="L14" s="367"/>
      <c r="M14" s="368">
        <v>1.39</v>
      </c>
      <c r="N14" s="351">
        <v>3.49</v>
      </c>
      <c r="O14" s="353">
        <v>0.64700000000000002</v>
      </c>
    </row>
    <row r="15" spans="2:15" x14ac:dyDescent="0.25">
      <c r="B15" s="354"/>
      <c r="C15">
        <v>2</v>
      </c>
      <c r="D15" s="335">
        <v>0.84</v>
      </c>
      <c r="E15" s="336">
        <v>5.27</v>
      </c>
      <c r="F15" s="337">
        <v>0.86289752650176688</v>
      </c>
      <c r="G15" s="335">
        <v>2.84</v>
      </c>
      <c r="H15" s="269">
        <v>0.52</v>
      </c>
      <c r="I15" s="89"/>
      <c r="K15" s="338">
        <v>0.84</v>
      </c>
      <c r="L15" s="338">
        <v>5.27</v>
      </c>
      <c r="M15" s="339">
        <v>0.86289752650176688</v>
      </c>
      <c r="N15" s="338">
        <v>2.84</v>
      </c>
      <c r="O15" s="340">
        <v>0.52</v>
      </c>
    </row>
    <row r="16" spans="2:15" ht="20.399999999999999" x14ac:dyDescent="0.25">
      <c r="B16" s="354"/>
      <c r="C16">
        <v>3</v>
      </c>
      <c r="D16" s="335">
        <v>0.92</v>
      </c>
      <c r="E16" s="337">
        <v>11.32</v>
      </c>
      <c r="F16" s="337">
        <v>1.3681978798586572</v>
      </c>
      <c r="G16" s="335">
        <v>3.89</v>
      </c>
      <c r="H16" s="369">
        <v>0.77287572654303904</v>
      </c>
      <c r="I16" s="185"/>
      <c r="J16" s="370"/>
      <c r="K16" s="338">
        <v>0.92</v>
      </c>
      <c r="L16" s="339">
        <v>11.32</v>
      </c>
      <c r="M16" s="339">
        <v>1.3681978798586572</v>
      </c>
      <c r="N16" s="338">
        <v>3.89</v>
      </c>
      <c r="O16" s="371">
        <v>0.77287572654303904</v>
      </c>
    </row>
    <row r="17" spans="2:15" ht="20.399999999999999" x14ac:dyDescent="0.25">
      <c r="B17" s="354"/>
      <c r="C17">
        <v>4</v>
      </c>
      <c r="D17" s="335">
        <v>1.26</v>
      </c>
      <c r="E17" s="336">
        <v>13.24</v>
      </c>
      <c r="F17" s="337">
        <v>0.52084805653710242</v>
      </c>
      <c r="G17" s="335">
        <v>3.37</v>
      </c>
      <c r="H17" s="357">
        <v>0.33200000000000002</v>
      </c>
      <c r="I17" s="185"/>
      <c r="J17" s="358"/>
      <c r="K17" s="338">
        <v>1.26</v>
      </c>
      <c r="L17" s="338">
        <v>13.24</v>
      </c>
      <c r="M17" s="339">
        <v>0.52084805653710242</v>
      </c>
      <c r="N17" s="338">
        <v>3.37</v>
      </c>
      <c r="O17" s="359">
        <v>0.33200000000000002</v>
      </c>
    </row>
    <row r="18" spans="2:15" ht="21" x14ac:dyDescent="0.25">
      <c r="B18" s="354"/>
      <c r="C18">
        <v>5</v>
      </c>
      <c r="D18" s="335">
        <v>1</v>
      </c>
      <c r="E18" s="336">
        <v>6.02</v>
      </c>
      <c r="F18" s="337">
        <v>0.87844522968197891</v>
      </c>
      <c r="G18" s="335">
        <v>3.05</v>
      </c>
      <c r="H18" s="357">
        <v>0.55800000000000005</v>
      </c>
      <c r="I18" s="182"/>
      <c r="J18" s="358"/>
      <c r="K18" s="338">
        <v>1</v>
      </c>
      <c r="L18" s="338">
        <v>6.02</v>
      </c>
      <c r="M18" s="339">
        <v>0.87844522968197891</v>
      </c>
      <c r="N18" s="338">
        <v>3.05</v>
      </c>
      <c r="O18" s="359">
        <v>0.55800000000000005</v>
      </c>
    </row>
    <row r="19" spans="2:15" ht="21" x14ac:dyDescent="0.25">
      <c r="B19" s="354"/>
      <c r="C19">
        <v>6</v>
      </c>
      <c r="D19" s="335">
        <v>0.75</v>
      </c>
      <c r="E19" s="336">
        <v>5.65</v>
      </c>
      <c r="F19" s="337">
        <v>0.92508833922261502</v>
      </c>
      <c r="G19" s="335">
        <v>4.47</v>
      </c>
      <c r="H19" s="357">
        <v>0.66300000000000003</v>
      </c>
      <c r="I19" s="186"/>
      <c r="J19" s="358"/>
      <c r="K19" s="338">
        <v>0.75</v>
      </c>
      <c r="L19" s="338">
        <v>5.65</v>
      </c>
      <c r="M19" s="339">
        <v>0.92508833922261502</v>
      </c>
      <c r="N19" s="338">
        <v>4.47</v>
      </c>
      <c r="O19" s="359">
        <v>0.66300000000000003</v>
      </c>
    </row>
    <row r="20" spans="2:15" ht="21" x14ac:dyDescent="0.25">
      <c r="B20" s="354"/>
      <c r="C20">
        <v>7</v>
      </c>
      <c r="D20" s="335">
        <v>1.06</v>
      </c>
      <c r="E20" s="336">
        <v>7.23</v>
      </c>
      <c r="F20" s="337">
        <v>1.204946996466431</v>
      </c>
      <c r="G20" s="335">
        <v>2.8</v>
      </c>
      <c r="H20" s="269">
        <v>0.53500000000000003</v>
      </c>
      <c r="I20" s="182"/>
      <c r="K20" s="338">
        <v>1.06</v>
      </c>
      <c r="L20" s="338">
        <v>7.23</v>
      </c>
      <c r="M20" s="339">
        <v>1.204946996466431</v>
      </c>
      <c r="N20" s="338">
        <v>2.8</v>
      </c>
      <c r="O20" s="340">
        <v>0.53500000000000003</v>
      </c>
    </row>
    <row r="21" spans="2:15" ht="21" x14ac:dyDescent="0.25">
      <c r="B21" s="354"/>
      <c r="C21">
        <v>8</v>
      </c>
      <c r="D21" s="335">
        <v>0.55000000000000004</v>
      </c>
      <c r="E21" s="336">
        <v>11.39</v>
      </c>
      <c r="F21" s="337">
        <v>0.94628975265017701</v>
      </c>
      <c r="G21" s="372">
        <v>6.54</v>
      </c>
      <c r="H21" s="269">
        <v>0.56100000000000005</v>
      </c>
      <c r="I21" s="182"/>
      <c r="K21" s="338">
        <v>0.55000000000000004</v>
      </c>
      <c r="L21" s="338">
        <v>11.39</v>
      </c>
      <c r="M21" s="339">
        <v>0.94628975265017701</v>
      </c>
      <c r="N21" s="356"/>
      <c r="O21" s="340">
        <v>0.56100000000000005</v>
      </c>
    </row>
    <row r="22" spans="2:15" ht="21" x14ac:dyDescent="0.25">
      <c r="B22" s="354"/>
      <c r="C22">
        <v>9</v>
      </c>
      <c r="D22" s="335">
        <v>0.62</v>
      </c>
      <c r="E22" s="373">
        <v>6.8064322212203168</v>
      </c>
      <c r="F22" s="337">
        <v>0.53639575971731446</v>
      </c>
      <c r="G22" s="335">
        <v>2.88</v>
      </c>
      <c r="I22" s="182"/>
      <c r="K22" s="338">
        <v>0.62</v>
      </c>
      <c r="L22" s="364">
        <v>6.8064322212203168</v>
      </c>
      <c r="M22" s="339">
        <v>0.53639575971731446</v>
      </c>
      <c r="N22" s="338">
        <v>2.88</v>
      </c>
    </row>
    <row r="23" spans="2:15" s="32" customFormat="1" ht="21" x14ac:dyDescent="0.25">
      <c r="B23" s="360"/>
      <c r="C23" s="32">
        <v>10</v>
      </c>
      <c r="D23" s="362">
        <v>1.17</v>
      </c>
      <c r="E23" s="362">
        <v>8.1</v>
      </c>
      <c r="F23" s="374">
        <v>0.92508833922261502</v>
      </c>
      <c r="G23" s="361">
        <v>4.25</v>
      </c>
      <c r="H23" s="271"/>
      <c r="I23" s="182"/>
      <c r="J23" s="303"/>
      <c r="K23" s="375">
        <v>1.17</v>
      </c>
      <c r="L23" s="375">
        <v>8.1</v>
      </c>
      <c r="M23" s="376">
        <v>0.92508833922261502</v>
      </c>
      <c r="N23" s="375">
        <v>4.25</v>
      </c>
      <c r="O23" s="377"/>
    </row>
    <row r="24" spans="2:15" s="25" customFormat="1" ht="21" x14ac:dyDescent="0.25">
      <c r="B24" s="345" t="s">
        <v>331</v>
      </c>
      <c r="C24" s="25">
        <v>1</v>
      </c>
      <c r="D24" s="378">
        <v>0.1</v>
      </c>
      <c r="E24" s="347">
        <v>6.54</v>
      </c>
      <c r="F24" s="348">
        <v>0.37314487632508819</v>
      </c>
      <c r="G24" s="349">
        <v>3.05</v>
      </c>
      <c r="H24" s="268">
        <v>0.442</v>
      </c>
      <c r="I24" s="182"/>
      <c r="J24" s="300"/>
      <c r="K24" s="367"/>
      <c r="L24" s="351">
        <v>6.54</v>
      </c>
      <c r="M24" s="352">
        <v>0.37314487632508819</v>
      </c>
      <c r="N24" s="351">
        <v>3.05</v>
      </c>
      <c r="O24" s="353">
        <v>0.442</v>
      </c>
    </row>
    <row r="25" spans="2:15" ht="21" x14ac:dyDescent="0.25">
      <c r="B25" s="354"/>
      <c r="C25">
        <v>2</v>
      </c>
      <c r="D25" s="335">
        <v>0.96</v>
      </c>
      <c r="E25" s="336">
        <v>5.83</v>
      </c>
      <c r="F25" s="337">
        <v>0.28763250883392233</v>
      </c>
      <c r="G25" s="335">
        <v>3.13</v>
      </c>
      <c r="H25" s="269">
        <v>0.433</v>
      </c>
      <c r="I25" s="182"/>
      <c r="K25" s="338">
        <v>0.96</v>
      </c>
      <c r="L25" s="338">
        <v>5.83</v>
      </c>
      <c r="M25" s="339">
        <v>0.28763250883392233</v>
      </c>
      <c r="N25" s="338">
        <v>3.13</v>
      </c>
      <c r="O25" s="340">
        <v>0.433</v>
      </c>
    </row>
    <row r="26" spans="2:15" ht="21" x14ac:dyDescent="0.25">
      <c r="B26" s="354"/>
      <c r="C26">
        <v>3</v>
      </c>
      <c r="D26" s="335">
        <v>0.64</v>
      </c>
      <c r="E26" s="336">
        <v>3.96</v>
      </c>
      <c r="F26" s="337">
        <v>0.30318021201413431</v>
      </c>
      <c r="G26" s="335">
        <v>1.74</v>
      </c>
      <c r="H26" s="269">
        <v>0.503</v>
      </c>
      <c r="I26" s="182"/>
      <c r="K26" s="338">
        <v>0.64</v>
      </c>
      <c r="L26" s="338">
        <v>3.96</v>
      </c>
      <c r="M26" s="339">
        <v>0.30318021201413431</v>
      </c>
      <c r="N26" s="338">
        <v>1.74</v>
      </c>
      <c r="O26" s="340">
        <v>0.503</v>
      </c>
    </row>
    <row r="27" spans="2:15" ht="21" x14ac:dyDescent="0.25">
      <c r="B27" s="354"/>
      <c r="C27">
        <v>4</v>
      </c>
      <c r="D27" s="335">
        <v>0.8</v>
      </c>
      <c r="E27" s="336">
        <v>5.05</v>
      </c>
      <c r="F27" s="337">
        <v>0.45865724381625433</v>
      </c>
      <c r="G27" s="335">
        <v>2.17</v>
      </c>
      <c r="H27" s="269">
        <v>0.313</v>
      </c>
      <c r="I27" s="186"/>
      <c r="K27" s="338">
        <v>0.8</v>
      </c>
      <c r="L27" s="338">
        <v>5.05</v>
      </c>
      <c r="M27" s="339">
        <v>0.45865724381625433</v>
      </c>
      <c r="N27" s="338">
        <v>2.17</v>
      </c>
      <c r="O27" s="340">
        <v>0.313</v>
      </c>
    </row>
    <row r="28" spans="2:15" ht="21" x14ac:dyDescent="0.25">
      <c r="B28" s="354"/>
      <c r="C28">
        <v>5</v>
      </c>
      <c r="D28" s="335">
        <v>0.64</v>
      </c>
      <c r="E28" s="336">
        <v>5.26</v>
      </c>
      <c r="F28" s="337">
        <v>0.51307420494699651</v>
      </c>
      <c r="G28" s="335">
        <v>2.4</v>
      </c>
      <c r="H28" s="269">
        <v>0.52900000000000003</v>
      </c>
      <c r="I28" s="182"/>
      <c r="K28" s="338">
        <v>0.64</v>
      </c>
      <c r="L28" s="338">
        <v>5.26</v>
      </c>
      <c r="M28" s="339">
        <v>0.51307420494699651</v>
      </c>
      <c r="N28" s="338">
        <v>2.4</v>
      </c>
      <c r="O28" s="340">
        <v>0.52900000000000003</v>
      </c>
    </row>
    <row r="29" spans="2:15" ht="21" x14ac:dyDescent="0.25">
      <c r="B29" s="354"/>
      <c r="C29">
        <v>6</v>
      </c>
      <c r="D29" s="335">
        <v>0.57999999999999996</v>
      </c>
      <c r="E29" s="336">
        <v>5.6</v>
      </c>
      <c r="F29" s="337">
        <v>0.48197879858657255</v>
      </c>
      <c r="G29" s="335">
        <v>1.87</v>
      </c>
      <c r="H29" s="269">
        <v>0.59199999999999997</v>
      </c>
      <c r="I29" s="182"/>
      <c r="K29" s="338">
        <v>0.57999999999999996</v>
      </c>
      <c r="L29" s="338">
        <v>5.6</v>
      </c>
      <c r="M29" s="339">
        <v>0.48197879858657255</v>
      </c>
      <c r="N29" s="338">
        <v>1.87</v>
      </c>
      <c r="O29" s="340">
        <v>0.59199999999999997</v>
      </c>
    </row>
    <row r="30" spans="2:15" ht="20.399999999999999" x14ac:dyDescent="0.25">
      <c r="B30" s="354"/>
      <c r="C30">
        <v>7</v>
      </c>
      <c r="D30" s="335">
        <v>0.81</v>
      </c>
      <c r="E30" s="336">
        <v>5.83</v>
      </c>
      <c r="F30" s="337">
        <v>0.43533568904593634</v>
      </c>
      <c r="G30" s="335">
        <v>2.67</v>
      </c>
      <c r="H30" s="269">
        <v>0.442</v>
      </c>
      <c r="I30" s="185"/>
      <c r="K30" s="338">
        <v>0.81</v>
      </c>
      <c r="L30" s="338">
        <v>5.83</v>
      </c>
      <c r="M30" s="339">
        <v>0.43533568904593634</v>
      </c>
      <c r="N30" s="338">
        <v>2.67</v>
      </c>
      <c r="O30" s="340">
        <v>0.442</v>
      </c>
    </row>
    <row r="31" spans="2:15" ht="20.399999999999999" x14ac:dyDescent="0.25">
      <c r="B31" s="354"/>
      <c r="C31">
        <v>8</v>
      </c>
      <c r="D31" s="335">
        <v>0.6</v>
      </c>
      <c r="E31" s="379">
        <v>3.16</v>
      </c>
      <c r="F31" s="337">
        <v>0.25653710247349815</v>
      </c>
      <c r="G31" s="335">
        <v>3.28</v>
      </c>
      <c r="H31" s="269">
        <v>0.23300000000000001</v>
      </c>
      <c r="I31" s="185"/>
      <c r="K31" s="338">
        <v>0.6</v>
      </c>
      <c r="L31" s="356"/>
      <c r="M31" s="339">
        <v>0.25653710247349815</v>
      </c>
      <c r="N31" s="338">
        <v>3.28</v>
      </c>
      <c r="O31" s="340">
        <v>0.23300000000000001</v>
      </c>
    </row>
    <row r="32" spans="2:15" ht="21" x14ac:dyDescent="0.25">
      <c r="B32" s="354"/>
      <c r="C32">
        <v>9</v>
      </c>
      <c r="D32" s="335">
        <v>0.36</v>
      </c>
      <c r="E32" s="336">
        <v>4.8</v>
      </c>
      <c r="F32" s="336">
        <v>0.41625441696113064</v>
      </c>
      <c r="G32" s="335">
        <v>2.2000000000000002</v>
      </c>
      <c r="I32" s="182"/>
      <c r="K32" s="338">
        <v>0.36</v>
      </c>
      <c r="L32" s="338">
        <v>4.8</v>
      </c>
      <c r="M32" s="338">
        <v>0.41625441696113064</v>
      </c>
      <c r="N32" s="338">
        <v>2.2000000000000002</v>
      </c>
    </row>
    <row r="33" spans="1:15" s="32" customFormat="1" ht="21" x14ac:dyDescent="0.25">
      <c r="B33" s="360"/>
      <c r="C33" s="32">
        <v>10</v>
      </c>
      <c r="D33" s="361">
        <v>0.33</v>
      </c>
      <c r="E33" s="362">
        <v>4.0599999999999996</v>
      </c>
      <c r="F33" s="374">
        <v>0.28763250883392233</v>
      </c>
      <c r="G33" s="361">
        <v>2.02</v>
      </c>
      <c r="H33" s="271"/>
      <c r="I33" s="182"/>
      <c r="J33" s="303"/>
      <c r="K33" s="375">
        <v>0.33</v>
      </c>
      <c r="L33" s="375">
        <v>4.0599999999999996</v>
      </c>
      <c r="M33" s="376">
        <v>0.28763250883392233</v>
      </c>
      <c r="N33" s="375">
        <v>2.02</v>
      </c>
      <c r="O33" s="377"/>
    </row>
    <row r="34" spans="1:15" s="25" customFormat="1" ht="21" x14ac:dyDescent="0.25">
      <c r="B34" s="345" t="s">
        <v>332</v>
      </c>
      <c r="C34" s="25">
        <v>1</v>
      </c>
      <c r="D34" s="349">
        <v>0.64</v>
      </c>
      <c r="E34" s="347">
        <v>5.37</v>
      </c>
      <c r="F34" s="348">
        <v>0.29540636042402818</v>
      </c>
      <c r="G34" s="349">
        <v>2.48</v>
      </c>
      <c r="H34" s="380">
        <v>0.224</v>
      </c>
      <c r="I34" s="186"/>
      <c r="J34" s="368"/>
      <c r="K34" s="351">
        <v>0.64</v>
      </c>
      <c r="L34" s="351">
        <v>5.37</v>
      </c>
      <c r="M34" s="352">
        <v>0.29540636042402818</v>
      </c>
      <c r="N34" s="351">
        <v>2.48</v>
      </c>
      <c r="O34" s="381">
        <v>0.224</v>
      </c>
    </row>
    <row r="35" spans="1:15" ht="21" x14ac:dyDescent="0.25">
      <c r="B35" s="354"/>
      <c r="C35">
        <v>2</v>
      </c>
      <c r="D35" s="379">
        <v>0.13</v>
      </c>
      <c r="E35" s="336">
        <v>6.77</v>
      </c>
      <c r="F35" s="337">
        <v>0.38869257950530034</v>
      </c>
      <c r="G35" s="335">
        <v>3.03</v>
      </c>
      <c r="H35" s="269">
        <v>0.46600000000000003</v>
      </c>
      <c r="I35" s="182"/>
      <c r="K35" s="356"/>
      <c r="L35" s="338">
        <v>6.77</v>
      </c>
      <c r="M35" s="339">
        <v>0.38869257950530034</v>
      </c>
      <c r="N35" s="338">
        <v>3.03</v>
      </c>
      <c r="O35" s="340">
        <v>0.46600000000000003</v>
      </c>
    </row>
    <row r="36" spans="1:15" ht="21" x14ac:dyDescent="0.25">
      <c r="B36" s="354"/>
      <c r="C36">
        <v>3</v>
      </c>
      <c r="D36" s="335">
        <v>0.7</v>
      </c>
      <c r="E36" s="336">
        <v>4.55</v>
      </c>
      <c r="F36" s="337">
        <v>0.1166077738515901</v>
      </c>
      <c r="G36" s="372">
        <v>1.82</v>
      </c>
      <c r="H36" s="382">
        <v>0.42699999999999999</v>
      </c>
      <c r="I36" s="186"/>
      <c r="J36" s="74"/>
      <c r="K36" s="338">
        <v>0.7</v>
      </c>
      <c r="L36" s="338">
        <v>4.55</v>
      </c>
      <c r="M36" s="339">
        <v>0.1166077738515901</v>
      </c>
      <c r="N36" s="356"/>
      <c r="O36" s="382">
        <v>0.42699999999999999</v>
      </c>
    </row>
    <row r="37" spans="1:15" ht="21" x14ac:dyDescent="0.25">
      <c r="B37" s="354"/>
      <c r="C37">
        <v>4</v>
      </c>
      <c r="D37" s="335">
        <v>0.95</v>
      </c>
      <c r="E37" s="336">
        <v>7.09</v>
      </c>
      <c r="F37" s="337">
        <v>0.33427561837455838</v>
      </c>
      <c r="G37" s="335">
        <v>2.88</v>
      </c>
      <c r="H37" s="269">
        <v>0.32300000000000001</v>
      </c>
      <c r="I37" s="182"/>
      <c r="K37" s="338">
        <v>0.95</v>
      </c>
      <c r="L37" s="338">
        <v>7.09</v>
      </c>
      <c r="M37" s="339">
        <v>0.33427561837455838</v>
      </c>
      <c r="N37" s="338">
        <v>2.88</v>
      </c>
      <c r="O37" s="340">
        <v>0.32300000000000001</v>
      </c>
    </row>
    <row r="38" spans="1:15" ht="21" x14ac:dyDescent="0.25">
      <c r="B38" s="354"/>
      <c r="C38">
        <v>5</v>
      </c>
      <c r="D38" s="335">
        <v>0.43</v>
      </c>
      <c r="E38" s="379">
        <v>8.18</v>
      </c>
      <c r="F38" s="337">
        <v>0.21766784452296822</v>
      </c>
      <c r="G38" s="335">
        <v>2.2000000000000002</v>
      </c>
      <c r="H38" s="269">
        <v>0.44400000000000001</v>
      </c>
      <c r="I38" s="182"/>
      <c r="K38" s="338">
        <v>0.43</v>
      </c>
      <c r="L38" s="356"/>
      <c r="M38" s="339">
        <v>0.21766784452296822</v>
      </c>
      <c r="N38" s="338">
        <v>2.2000000000000002</v>
      </c>
      <c r="O38" s="340">
        <v>0.44400000000000001</v>
      </c>
    </row>
    <row r="39" spans="1:15" ht="21" x14ac:dyDescent="0.25">
      <c r="B39" s="354"/>
      <c r="C39">
        <v>6</v>
      </c>
      <c r="D39" s="335">
        <v>0.71</v>
      </c>
      <c r="E39" s="336">
        <v>5.72</v>
      </c>
      <c r="F39" s="337">
        <v>0.20989399293286221</v>
      </c>
      <c r="G39" s="335">
        <v>3.03</v>
      </c>
      <c r="H39" s="269">
        <v>0.56000000000000005</v>
      </c>
      <c r="I39" s="182"/>
      <c r="K39" s="338">
        <v>0.71</v>
      </c>
      <c r="L39" s="338">
        <v>5.72</v>
      </c>
      <c r="M39" s="339">
        <v>0.20989399293286221</v>
      </c>
      <c r="N39" s="338">
        <v>3.03</v>
      </c>
      <c r="O39" s="340">
        <v>0.56000000000000005</v>
      </c>
    </row>
    <row r="40" spans="1:15" ht="21" x14ac:dyDescent="0.25">
      <c r="B40" s="354"/>
      <c r="C40">
        <v>7</v>
      </c>
      <c r="D40" s="335">
        <v>0.53</v>
      </c>
      <c r="E40" s="336">
        <v>7.38</v>
      </c>
      <c r="F40" s="337">
        <v>0.20212014134275627</v>
      </c>
      <c r="G40" s="335">
        <v>3.03</v>
      </c>
      <c r="H40" s="269">
        <v>0.56399999999999995</v>
      </c>
      <c r="I40" s="182"/>
      <c r="K40" s="338">
        <v>0.53</v>
      </c>
      <c r="L40" s="338">
        <v>7.38</v>
      </c>
      <c r="M40" s="339">
        <v>0.20212014134275627</v>
      </c>
      <c r="N40" s="338">
        <v>3.03</v>
      </c>
      <c r="O40" s="340">
        <v>0.56399999999999995</v>
      </c>
    </row>
    <row r="41" spans="1:15" ht="21" x14ac:dyDescent="0.25">
      <c r="B41" s="354"/>
      <c r="C41">
        <v>8</v>
      </c>
      <c r="D41" s="335">
        <v>0.56999999999999995</v>
      </c>
      <c r="E41" s="336">
        <v>3.97</v>
      </c>
      <c r="F41" s="336">
        <v>0.13215547703180211</v>
      </c>
      <c r="G41" s="335">
        <v>2.83</v>
      </c>
      <c r="H41" s="269">
        <v>0.40600000000000003</v>
      </c>
      <c r="I41" s="182"/>
      <c r="K41" s="338">
        <v>0.56999999999999995</v>
      </c>
      <c r="L41" s="338">
        <v>3.97</v>
      </c>
      <c r="M41" s="338">
        <v>0.13215547703180211</v>
      </c>
      <c r="N41" s="338">
        <v>2.83</v>
      </c>
      <c r="O41" s="340">
        <v>0.40600000000000003</v>
      </c>
    </row>
    <row r="42" spans="1:15" ht="21" x14ac:dyDescent="0.25">
      <c r="B42" s="354"/>
      <c r="C42">
        <v>9</v>
      </c>
      <c r="D42" s="335">
        <v>0.86</v>
      </c>
      <c r="E42" s="336">
        <v>3.79</v>
      </c>
      <c r="F42" s="336">
        <v>0.23580683156654889</v>
      </c>
      <c r="G42" s="335">
        <v>2.57</v>
      </c>
      <c r="I42" s="186"/>
      <c r="K42" s="338">
        <v>0.86</v>
      </c>
      <c r="L42" s="338">
        <v>3.79</v>
      </c>
      <c r="M42" s="338">
        <v>0.23580683156654889</v>
      </c>
      <c r="N42" s="338">
        <v>2.57</v>
      </c>
    </row>
    <row r="43" spans="1:15" s="32" customFormat="1" ht="21" x14ac:dyDescent="0.25">
      <c r="B43" s="360"/>
      <c r="C43" s="32">
        <v>10</v>
      </c>
      <c r="D43" s="361">
        <v>0.51</v>
      </c>
      <c r="E43" s="362">
        <v>3.81</v>
      </c>
      <c r="F43" s="362">
        <v>0.23580683156654889</v>
      </c>
      <c r="G43" s="361">
        <v>2.12</v>
      </c>
      <c r="H43" s="271"/>
      <c r="I43" s="182"/>
      <c r="J43" s="303"/>
      <c r="K43" s="375">
        <v>0.51</v>
      </c>
      <c r="L43" s="375">
        <v>3.81</v>
      </c>
      <c r="M43" s="375">
        <v>0.23580683156654889</v>
      </c>
      <c r="N43" s="375">
        <v>2.12</v>
      </c>
      <c r="O43" s="377"/>
    </row>
    <row r="44" spans="1:15" s="25" customFormat="1" ht="20.399999999999999" x14ac:dyDescent="0.25">
      <c r="A44"/>
      <c r="B44" s="354" t="s">
        <v>333</v>
      </c>
      <c r="C44" s="25">
        <v>1</v>
      </c>
      <c r="D44" s="349">
        <v>0.91</v>
      </c>
      <c r="E44" s="365">
        <v>11.09</v>
      </c>
      <c r="F44" s="383">
        <v>0.80070671378091873</v>
      </c>
      <c r="G44" s="384">
        <v>4.21</v>
      </c>
      <c r="H44" s="269">
        <v>0.76300000000000001</v>
      </c>
      <c r="I44" s="185"/>
      <c r="J44" s="300"/>
      <c r="K44" s="338">
        <v>0.91</v>
      </c>
      <c r="L44" s="356"/>
      <c r="M44" s="364">
        <v>0.80070671378091873</v>
      </c>
      <c r="N44" s="356"/>
      <c r="O44" s="340">
        <v>0.76300000000000001</v>
      </c>
    </row>
    <row r="45" spans="1:15" ht="20.399999999999999" x14ac:dyDescent="0.25">
      <c r="B45" s="354"/>
      <c r="C45">
        <v>2</v>
      </c>
      <c r="D45" s="335">
        <v>0.88</v>
      </c>
      <c r="E45" s="336">
        <v>6.83</v>
      </c>
      <c r="F45" s="373">
        <v>0.31872791519434623</v>
      </c>
      <c r="G45" s="335">
        <v>2.02</v>
      </c>
      <c r="H45" s="269">
        <v>0.68</v>
      </c>
      <c r="I45" s="185"/>
      <c r="K45" s="338">
        <v>0.88</v>
      </c>
      <c r="L45" s="338">
        <v>6.83</v>
      </c>
      <c r="M45" s="364">
        <v>0.31872791519434623</v>
      </c>
      <c r="N45" s="338">
        <v>2.02</v>
      </c>
      <c r="O45" s="340">
        <v>0.68</v>
      </c>
    </row>
    <row r="46" spans="1:15" ht="21" x14ac:dyDescent="0.25">
      <c r="B46" s="354"/>
      <c r="C46">
        <v>3</v>
      </c>
      <c r="D46" s="379">
        <v>1.62</v>
      </c>
      <c r="E46" s="336">
        <v>8.67</v>
      </c>
      <c r="F46" s="373">
        <v>0.54416961130742059</v>
      </c>
      <c r="G46" s="335">
        <v>2.95</v>
      </c>
      <c r="H46" s="269">
        <v>0.63500000000000001</v>
      </c>
      <c r="I46" s="182"/>
      <c r="K46" s="356"/>
      <c r="L46" s="338">
        <v>8.67</v>
      </c>
      <c r="M46" s="364">
        <v>0.54416961130742059</v>
      </c>
      <c r="N46" s="338">
        <v>2.95</v>
      </c>
      <c r="O46" s="340">
        <v>0.63500000000000001</v>
      </c>
    </row>
    <row r="47" spans="1:15" ht="21" x14ac:dyDescent="0.25">
      <c r="B47" s="354"/>
      <c r="C47">
        <v>4</v>
      </c>
      <c r="D47" s="335">
        <v>1.3</v>
      </c>
      <c r="E47" s="337">
        <v>10.61</v>
      </c>
      <c r="F47" s="373">
        <v>0.73074204946996468</v>
      </c>
      <c r="G47" s="335">
        <v>3.45</v>
      </c>
      <c r="H47" s="269">
        <v>0.55800000000000005</v>
      </c>
      <c r="I47" s="182"/>
      <c r="K47" s="338">
        <v>1.3</v>
      </c>
      <c r="L47" s="339">
        <v>10.61</v>
      </c>
      <c r="M47" s="364">
        <v>0.73074204946996468</v>
      </c>
      <c r="N47" s="338">
        <v>3.45</v>
      </c>
      <c r="O47" s="340">
        <v>0.55800000000000005</v>
      </c>
    </row>
    <row r="48" spans="1:15" ht="21" x14ac:dyDescent="0.25">
      <c r="B48" s="354"/>
      <c r="C48">
        <v>5</v>
      </c>
      <c r="D48" s="335">
        <v>1.19</v>
      </c>
      <c r="E48" s="336">
        <v>5.75</v>
      </c>
      <c r="F48" s="373">
        <v>0.56749116607773842</v>
      </c>
      <c r="G48" s="335">
        <v>2.65</v>
      </c>
      <c r="H48" s="269">
        <v>0.69799999999999995</v>
      </c>
      <c r="I48" s="186"/>
      <c r="K48" s="338">
        <v>1.19</v>
      </c>
      <c r="L48" s="338">
        <v>5.75</v>
      </c>
      <c r="M48" s="364">
        <v>0.56749116607773842</v>
      </c>
      <c r="N48" s="338">
        <v>2.65</v>
      </c>
      <c r="O48" s="340">
        <v>0.69799999999999995</v>
      </c>
    </row>
    <row r="49" spans="2:16" ht="21" x14ac:dyDescent="0.25">
      <c r="B49" s="354"/>
      <c r="C49">
        <v>6</v>
      </c>
      <c r="D49" s="335">
        <v>1.2</v>
      </c>
      <c r="E49" s="336">
        <v>8.69</v>
      </c>
      <c r="F49" s="373">
        <v>0.54416961130742048</v>
      </c>
      <c r="G49" s="335">
        <v>3.63</v>
      </c>
      <c r="H49" s="269">
        <v>0.51200000000000001</v>
      </c>
      <c r="I49" s="182"/>
      <c r="K49" s="338">
        <v>1.2</v>
      </c>
      <c r="L49" s="338">
        <v>8.69</v>
      </c>
      <c r="M49" s="364">
        <v>0.54416961130742048</v>
      </c>
      <c r="N49" s="338">
        <v>3.63</v>
      </c>
      <c r="O49" s="340">
        <v>0.51200000000000001</v>
      </c>
    </row>
    <row r="50" spans="2:16" ht="21" x14ac:dyDescent="0.25">
      <c r="B50" s="354"/>
      <c r="C50">
        <v>7</v>
      </c>
      <c r="D50" s="335">
        <v>0.52</v>
      </c>
      <c r="E50" s="336">
        <v>5.7</v>
      </c>
      <c r="F50" s="373">
        <v>0.45865724381625433</v>
      </c>
      <c r="G50" s="335">
        <v>2.75</v>
      </c>
      <c r="H50" s="269">
        <v>0.35699999999999998</v>
      </c>
      <c r="I50" s="186"/>
      <c r="K50" s="338">
        <v>0.52</v>
      </c>
      <c r="L50" s="338">
        <v>5.7</v>
      </c>
      <c r="M50" s="364">
        <v>0.45865724381625433</v>
      </c>
      <c r="N50" s="338">
        <v>2.75</v>
      </c>
      <c r="O50" s="340">
        <v>0.35699999999999998</v>
      </c>
    </row>
    <row r="51" spans="2:16" ht="21" x14ac:dyDescent="0.4">
      <c r="B51" s="354"/>
      <c r="C51">
        <v>8</v>
      </c>
      <c r="D51" s="335">
        <v>0.98</v>
      </c>
      <c r="E51" s="336">
        <v>7.68</v>
      </c>
      <c r="F51" s="379">
        <v>0.20989399293286215</v>
      </c>
      <c r="G51" s="335">
        <v>2.46</v>
      </c>
      <c r="H51" s="269">
        <v>0.26200000000000001</v>
      </c>
      <c r="I51" s="187"/>
      <c r="K51" s="338">
        <v>0.98</v>
      </c>
      <c r="L51" s="338">
        <v>7.68</v>
      </c>
      <c r="M51" s="356"/>
      <c r="N51" s="338">
        <v>2.46</v>
      </c>
      <c r="O51" s="340">
        <v>0.26200000000000001</v>
      </c>
    </row>
    <row r="52" spans="2:16" ht="21" x14ac:dyDescent="0.25">
      <c r="B52" s="354"/>
      <c r="C52">
        <v>9</v>
      </c>
      <c r="D52" s="335">
        <v>0.85</v>
      </c>
      <c r="E52" s="336">
        <v>8.68</v>
      </c>
      <c r="F52" s="373">
        <v>0.39646643109540641</v>
      </c>
      <c r="G52" s="335">
        <v>3.36</v>
      </c>
      <c r="I52" s="182"/>
      <c r="K52" s="338">
        <v>0.85</v>
      </c>
      <c r="L52" s="338">
        <v>8.68</v>
      </c>
      <c r="M52" s="364">
        <v>0.39646643109540641</v>
      </c>
      <c r="N52" s="338">
        <v>3.36</v>
      </c>
    </row>
    <row r="53" spans="2:16" s="32" customFormat="1" ht="21" x14ac:dyDescent="0.25">
      <c r="B53" s="360"/>
      <c r="C53" s="32">
        <v>10</v>
      </c>
      <c r="D53" s="361">
        <v>0.56999999999999995</v>
      </c>
      <c r="E53" s="362">
        <v>5.14</v>
      </c>
      <c r="F53" s="363">
        <v>0.52720848056537095</v>
      </c>
      <c r="G53" s="361">
        <v>3.27</v>
      </c>
      <c r="H53" s="269"/>
      <c r="I53" s="182"/>
      <c r="J53" s="303"/>
      <c r="K53" s="338">
        <v>0.56999999999999995</v>
      </c>
      <c r="L53" s="338">
        <v>5.14</v>
      </c>
      <c r="M53" s="364">
        <v>0.52720848056537095</v>
      </c>
      <c r="N53" s="338">
        <v>3.27</v>
      </c>
      <c r="O53" s="340"/>
      <c r="P53"/>
    </row>
    <row r="54" spans="2:16" s="25" customFormat="1" ht="21" x14ac:dyDescent="0.25">
      <c r="B54" s="345" t="s">
        <v>334</v>
      </c>
      <c r="C54" s="25">
        <v>1</v>
      </c>
      <c r="D54" s="349">
        <v>1.02</v>
      </c>
      <c r="E54" s="347">
        <v>4.75</v>
      </c>
      <c r="F54" s="365">
        <v>1.002826855123675</v>
      </c>
      <c r="G54" s="349">
        <v>2.79</v>
      </c>
      <c r="H54" s="268">
        <v>0.56399999999999995</v>
      </c>
      <c r="I54" s="182"/>
      <c r="J54" s="300"/>
      <c r="K54" s="351">
        <v>1.02</v>
      </c>
      <c r="L54" s="351">
        <v>4.75</v>
      </c>
      <c r="M54" s="367"/>
      <c r="N54" s="351">
        <v>2.79</v>
      </c>
      <c r="O54" s="353">
        <v>0.56399999999999995</v>
      </c>
    </row>
    <row r="55" spans="2:16" ht="20.399999999999999" x14ac:dyDescent="0.25">
      <c r="B55" s="354"/>
      <c r="C55">
        <v>2</v>
      </c>
      <c r="D55" s="335">
        <v>0.99</v>
      </c>
      <c r="E55" s="336">
        <v>5.87</v>
      </c>
      <c r="F55" s="337">
        <v>0.46643109540636041</v>
      </c>
      <c r="G55" s="335">
        <v>2.68</v>
      </c>
      <c r="H55" s="269">
        <v>0.53600000000000003</v>
      </c>
      <c r="I55" s="185"/>
      <c r="K55" s="338">
        <v>0.99</v>
      </c>
      <c r="L55" s="338">
        <v>5.87</v>
      </c>
      <c r="M55" s="339">
        <v>0.46643109540636041</v>
      </c>
      <c r="N55" s="338">
        <v>2.68</v>
      </c>
      <c r="O55" s="340">
        <v>0.53600000000000003</v>
      </c>
    </row>
    <row r="56" spans="2:16" ht="20.399999999999999" x14ac:dyDescent="0.25">
      <c r="B56" s="354"/>
      <c r="C56">
        <v>3</v>
      </c>
      <c r="D56" s="335">
        <v>0.75</v>
      </c>
      <c r="E56" s="379">
        <v>8.3800000000000008</v>
      </c>
      <c r="F56" s="337">
        <v>0.38091872791519432</v>
      </c>
      <c r="G56" s="335">
        <v>2.23</v>
      </c>
      <c r="H56" s="269">
        <v>0.53800000000000003</v>
      </c>
      <c r="I56" s="185"/>
      <c r="K56" s="338">
        <v>0.75</v>
      </c>
      <c r="L56" s="385">
        <v>5.8133333333333344</v>
      </c>
      <c r="M56" s="339">
        <v>0.38091872791519432</v>
      </c>
      <c r="N56" s="338">
        <v>2.23</v>
      </c>
      <c r="O56" s="340">
        <v>0.53800000000000003</v>
      </c>
    </row>
    <row r="57" spans="2:16" ht="21" x14ac:dyDescent="0.25">
      <c r="B57" s="354"/>
      <c r="C57">
        <v>4</v>
      </c>
      <c r="D57" s="386">
        <v>0.42</v>
      </c>
      <c r="E57" s="336">
        <v>6.8</v>
      </c>
      <c r="F57" s="337">
        <v>0.63745583038869247</v>
      </c>
      <c r="G57" s="372">
        <v>4.7</v>
      </c>
      <c r="H57" s="357">
        <v>0.65</v>
      </c>
      <c r="I57" s="182"/>
      <c r="J57" s="358"/>
      <c r="K57" s="356"/>
      <c r="L57" s="338">
        <v>6.8</v>
      </c>
      <c r="M57" s="339">
        <v>0.63745583038869247</v>
      </c>
      <c r="N57" s="356"/>
      <c r="O57" s="359">
        <v>0.65</v>
      </c>
    </row>
    <row r="58" spans="2:16" ht="21" x14ac:dyDescent="0.25">
      <c r="B58" s="354"/>
      <c r="C58">
        <v>5</v>
      </c>
      <c r="D58" s="335">
        <v>0.79</v>
      </c>
      <c r="E58" s="336">
        <v>6.97</v>
      </c>
      <c r="F58" s="337">
        <v>0.45088339222614837</v>
      </c>
      <c r="G58" s="335">
        <v>2.74</v>
      </c>
      <c r="H58" s="269">
        <v>0.54400000000000004</v>
      </c>
      <c r="I58" s="182"/>
      <c r="K58" s="338">
        <v>0.79</v>
      </c>
      <c r="L58" s="338">
        <v>6.97</v>
      </c>
      <c r="M58" s="339">
        <v>0.45088339222614837</v>
      </c>
      <c r="N58" s="338">
        <v>2.74</v>
      </c>
      <c r="O58" s="340">
        <v>0.54400000000000004</v>
      </c>
    </row>
    <row r="59" spans="2:16" ht="21" x14ac:dyDescent="0.25">
      <c r="B59" s="354"/>
      <c r="C59">
        <v>6</v>
      </c>
      <c r="D59" s="335">
        <v>0.44</v>
      </c>
      <c r="E59" s="336">
        <v>4.54</v>
      </c>
      <c r="F59" s="337">
        <v>0.52862190812720833</v>
      </c>
      <c r="G59" s="335">
        <v>3.98</v>
      </c>
      <c r="H59" s="269">
        <v>0.61699999999999999</v>
      </c>
      <c r="I59" s="182"/>
      <c r="K59" s="338">
        <v>0.44</v>
      </c>
      <c r="L59" s="338">
        <v>4.54</v>
      </c>
      <c r="M59" s="339">
        <v>0.52862190812720833</v>
      </c>
      <c r="N59" s="338">
        <v>3.98</v>
      </c>
      <c r="O59" s="340">
        <v>0.61699999999999999</v>
      </c>
    </row>
    <row r="60" spans="2:16" ht="21" x14ac:dyDescent="0.25">
      <c r="B60" s="354"/>
      <c r="C60">
        <v>7</v>
      </c>
      <c r="D60" s="379">
        <v>1.21</v>
      </c>
      <c r="E60" s="336">
        <v>5.81</v>
      </c>
      <c r="F60" s="337">
        <v>0.5053003533568905</v>
      </c>
      <c r="G60" s="335">
        <v>2.86</v>
      </c>
      <c r="H60" s="357">
        <v>0.28199999999999997</v>
      </c>
      <c r="I60" s="182"/>
      <c r="J60" s="358"/>
      <c r="K60" s="356"/>
      <c r="L60" s="338">
        <v>5.81</v>
      </c>
      <c r="M60" s="339">
        <v>0.5053003533568905</v>
      </c>
      <c r="N60" s="338">
        <v>2.86</v>
      </c>
      <c r="O60" s="359">
        <v>0.28199999999999997</v>
      </c>
    </row>
    <row r="61" spans="2:16" ht="21" x14ac:dyDescent="0.25">
      <c r="B61" s="354"/>
      <c r="C61">
        <v>8</v>
      </c>
      <c r="D61" s="335">
        <v>0.82</v>
      </c>
      <c r="E61" s="336">
        <v>6.74</v>
      </c>
      <c r="F61" s="337">
        <v>0.34982332155477019</v>
      </c>
      <c r="G61" s="335">
        <v>3.36</v>
      </c>
      <c r="H61" s="269">
        <v>0.47099999999999997</v>
      </c>
      <c r="I61" s="182"/>
      <c r="K61" s="338">
        <v>0.82</v>
      </c>
      <c r="L61" s="338">
        <v>6.74</v>
      </c>
      <c r="M61" s="339">
        <v>0.34982332155477019</v>
      </c>
      <c r="N61" s="338">
        <v>3.36</v>
      </c>
      <c r="O61" s="340">
        <v>0.47099999999999997</v>
      </c>
    </row>
    <row r="62" spans="2:16" ht="21" x14ac:dyDescent="0.25">
      <c r="B62" s="354"/>
      <c r="C62">
        <v>9</v>
      </c>
      <c r="D62" s="335">
        <v>0.87</v>
      </c>
      <c r="E62" s="379">
        <v>10.46</v>
      </c>
      <c r="F62" s="337">
        <v>0.7851590106007067</v>
      </c>
      <c r="G62" s="335">
        <v>4.0999999999999996</v>
      </c>
      <c r="I62" s="182"/>
      <c r="K62" s="338">
        <v>0.87</v>
      </c>
      <c r="L62" s="356"/>
      <c r="M62" s="339">
        <v>0.7851590106007067</v>
      </c>
      <c r="N62" s="338">
        <v>4.0999999999999996</v>
      </c>
    </row>
    <row r="63" spans="2:16" s="32" customFormat="1" ht="21" x14ac:dyDescent="0.25">
      <c r="B63" s="360"/>
      <c r="C63" s="32">
        <v>10</v>
      </c>
      <c r="D63" s="361">
        <v>1.02</v>
      </c>
      <c r="E63" s="362">
        <v>5.03</v>
      </c>
      <c r="F63" s="374">
        <v>0.53173144876325062</v>
      </c>
      <c r="G63" s="361">
        <v>3.1</v>
      </c>
      <c r="H63" s="271"/>
      <c r="I63" s="186"/>
      <c r="J63" s="303"/>
      <c r="K63" s="375">
        <v>1.02</v>
      </c>
      <c r="L63" s="375">
        <v>5.03</v>
      </c>
      <c r="M63" s="376">
        <v>0.53173144876325062</v>
      </c>
      <c r="N63" s="375">
        <v>3.1</v>
      </c>
      <c r="O63" s="377"/>
    </row>
    <row r="64" spans="2:16" s="25" customFormat="1" ht="21" x14ac:dyDescent="0.25">
      <c r="B64" s="345" t="s">
        <v>335</v>
      </c>
      <c r="C64" s="25">
        <v>1</v>
      </c>
      <c r="D64" s="349">
        <v>0.62</v>
      </c>
      <c r="E64" s="347">
        <v>4.66</v>
      </c>
      <c r="F64" s="348">
        <v>0.24098939929328622</v>
      </c>
      <c r="G64" s="349">
        <v>3.32</v>
      </c>
      <c r="H64" s="268">
        <v>0.38300000000000001</v>
      </c>
      <c r="I64" s="182"/>
      <c r="J64" s="300"/>
      <c r="K64" s="351">
        <v>0.62</v>
      </c>
      <c r="L64" s="351">
        <v>4.66</v>
      </c>
      <c r="M64" s="352">
        <v>0.24098939929328622</v>
      </c>
      <c r="N64" s="351">
        <v>3.32</v>
      </c>
      <c r="O64" s="353">
        <v>0.38300000000000001</v>
      </c>
      <c r="P64"/>
    </row>
    <row r="65" spans="2:15" ht="21" x14ac:dyDescent="0.25">
      <c r="B65" s="354"/>
      <c r="C65">
        <v>2</v>
      </c>
      <c r="D65" s="379">
        <v>1.18</v>
      </c>
      <c r="E65" s="379">
        <v>9.75</v>
      </c>
      <c r="F65" s="379">
        <v>1.4148409893992933</v>
      </c>
      <c r="G65" s="387">
        <v>4.5199999999999996</v>
      </c>
      <c r="H65" s="269">
        <v>0.44</v>
      </c>
      <c r="I65" s="186"/>
      <c r="L65" s="10"/>
      <c r="M65" s="10"/>
      <c r="N65" s="339">
        <v>4.5199999999999996</v>
      </c>
      <c r="O65" s="340">
        <v>0.44</v>
      </c>
    </row>
    <row r="66" spans="2:15" ht="21" x14ac:dyDescent="0.25">
      <c r="B66" s="354"/>
      <c r="C66">
        <v>3</v>
      </c>
      <c r="D66" s="335">
        <v>0.56000000000000005</v>
      </c>
      <c r="E66" s="336">
        <v>5.13</v>
      </c>
      <c r="F66" s="337">
        <v>0.66855123674911654</v>
      </c>
      <c r="G66" s="335">
        <v>2.38</v>
      </c>
      <c r="H66" s="269">
        <v>0.434</v>
      </c>
      <c r="I66" s="182"/>
      <c r="K66" s="338">
        <v>0.56000000000000005</v>
      </c>
      <c r="L66" s="338">
        <v>5.13</v>
      </c>
      <c r="M66" s="339">
        <v>0.66855123674911654</v>
      </c>
      <c r="N66" s="338">
        <v>2.38</v>
      </c>
      <c r="O66" s="340">
        <v>0.434</v>
      </c>
    </row>
    <row r="67" spans="2:15" ht="21" x14ac:dyDescent="0.25">
      <c r="B67" s="354"/>
      <c r="C67">
        <v>4</v>
      </c>
      <c r="D67" s="386">
        <v>0.35</v>
      </c>
      <c r="E67" s="336">
        <v>4.66</v>
      </c>
      <c r="F67" s="337">
        <v>0.39010600699999998</v>
      </c>
      <c r="G67" s="335">
        <v>2.5099999999999998</v>
      </c>
      <c r="H67" s="269">
        <v>0.54200000000000004</v>
      </c>
      <c r="I67" s="182"/>
      <c r="K67" s="356"/>
      <c r="L67" s="338">
        <v>4.66</v>
      </c>
      <c r="M67" s="339">
        <v>0.39010600699999998</v>
      </c>
      <c r="N67" s="338">
        <v>2.5099999999999998</v>
      </c>
      <c r="O67" s="340">
        <v>0.54200000000000004</v>
      </c>
    </row>
    <row r="68" spans="2:15" ht="21" x14ac:dyDescent="0.25">
      <c r="B68" s="354"/>
      <c r="C68">
        <v>5</v>
      </c>
      <c r="D68" s="335">
        <v>0.96</v>
      </c>
      <c r="E68" s="336">
        <v>6.07</v>
      </c>
      <c r="F68" s="337">
        <v>0.39646643109540641</v>
      </c>
      <c r="G68" s="335">
        <v>2.82</v>
      </c>
      <c r="H68" s="269">
        <v>0.54800000000000004</v>
      </c>
      <c r="I68" s="182"/>
      <c r="K68" s="338">
        <v>0.96</v>
      </c>
      <c r="L68" s="338">
        <v>6.07</v>
      </c>
      <c r="M68" s="339">
        <v>0.39646643109540641</v>
      </c>
      <c r="N68" s="338">
        <v>2.82</v>
      </c>
      <c r="O68" s="340">
        <v>0.54800000000000004</v>
      </c>
    </row>
    <row r="69" spans="2:15" ht="20.399999999999999" x14ac:dyDescent="0.25">
      <c r="B69" s="354"/>
      <c r="C69">
        <v>6</v>
      </c>
      <c r="D69" s="335">
        <v>0.85</v>
      </c>
      <c r="E69" s="336">
        <v>5.77</v>
      </c>
      <c r="F69" s="337">
        <v>0.33427561837455827</v>
      </c>
      <c r="G69" s="387">
        <v>2.09</v>
      </c>
      <c r="H69" s="269">
        <v>0.33200000000000002</v>
      </c>
      <c r="I69" s="185"/>
      <c r="K69" s="338">
        <v>0.85</v>
      </c>
      <c r="L69" s="338">
        <v>5.77</v>
      </c>
      <c r="M69" s="339">
        <v>0.33427561837455827</v>
      </c>
      <c r="N69" s="339">
        <v>2.09</v>
      </c>
      <c r="O69" s="340">
        <v>0.33200000000000002</v>
      </c>
    </row>
    <row r="70" spans="2:15" ht="20.399999999999999" x14ac:dyDescent="0.25">
      <c r="B70" s="354"/>
      <c r="C70">
        <v>7</v>
      </c>
      <c r="D70" s="335">
        <v>0.71</v>
      </c>
      <c r="E70" s="336">
        <v>7.42</v>
      </c>
      <c r="F70" s="337">
        <v>0.27208480565371035</v>
      </c>
      <c r="G70" s="335" t="s">
        <v>84</v>
      </c>
      <c r="H70" s="357">
        <v>0.313</v>
      </c>
      <c r="I70" s="185"/>
      <c r="J70" s="358"/>
      <c r="K70" s="338">
        <v>0.71</v>
      </c>
      <c r="L70" s="338">
        <v>7.42</v>
      </c>
      <c r="M70" s="339">
        <v>0.27208480565371035</v>
      </c>
      <c r="N70" s="356"/>
      <c r="O70" s="359">
        <v>0.313</v>
      </c>
    </row>
    <row r="71" spans="2:15" ht="21" x14ac:dyDescent="0.25">
      <c r="B71" s="354"/>
      <c r="C71">
        <v>8</v>
      </c>
      <c r="D71" s="335">
        <v>0.43</v>
      </c>
      <c r="E71" s="337">
        <v>3.64</v>
      </c>
      <c r="F71" s="337">
        <v>0.46219081272084817</v>
      </c>
      <c r="G71" s="335">
        <v>2.17</v>
      </c>
      <c r="H71" s="269">
        <v>0.45700000000000002</v>
      </c>
      <c r="I71" s="182"/>
      <c r="K71" s="338">
        <v>0.43</v>
      </c>
      <c r="L71" s="339">
        <v>3.64</v>
      </c>
      <c r="M71" s="339">
        <v>0.46219081272084817</v>
      </c>
      <c r="N71" s="338">
        <v>2.17</v>
      </c>
      <c r="O71" s="340">
        <v>0.45700000000000002</v>
      </c>
    </row>
    <row r="72" spans="2:15" ht="21" x14ac:dyDescent="0.25">
      <c r="B72" s="354"/>
      <c r="C72">
        <v>9</v>
      </c>
      <c r="D72" s="335">
        <v>0.85</v>
      </c>
      <c r="E72" s="336">
        <v>7.59</v>
      </c>
      <c r="F72" s="337">
        <v>0.50530035335689039</v>
      </c>
      <c r="G72" s="335">
        <v>4.0999999999999996</v>
      </c>
      <c r="I72" s="182"/>
      <c r="K72" s="338">
        <v>0.85</v>
      </c>
      <c r="L72" s="338">
        <v>7.59</v>
      </c>
      <c r="M72" s="339">
        <v>0.50530035335689039</v>
      </c>
      <c r="N72" s="338">
        <v>4.0999999999999996</v>
      </c>
    </row>
    <row r="73" spans="2:15" s="32" customFormat="1" ht="21" x14ac:dyDescent="0.25">
      <c r="B73" s="360"/>
      <c r="C73" s="32">
        <v>10</v>
      </c>
      <c r="D73" s="361">
        <v>0.52</v>
      </c>
      <c r="E73" s="362">
        <v>3.98</v>
      </c>
      <c r="F73" s="374">
        <v>0.24098939929328633</v>
      </c>
      <c r="G73" s="361">
        <v>2.36</v>
      </c>
      <c r="H73" s="271"/>
      <c r="I73" s="182"/>
      <c r="J73" s="303"/>
      <c r="K73" s="375">
        <v>0.52</v>
      </c>
      <c r="L73" s="375">
        <v>3.98</v>
      </c>
      <c r="M73" s="376">
        <v>0.24098939929328633</v>
      </c>
      <c r="N73" s="375">
        <v>2.36</v>
      </c>
      <c r="O73" s="377"/>
    </row>
    <row r="74" spans="2:15" ht="21" x14ac:dyDescent="0.25">
      <c r="I74" s="182"/>
    </row>
    <row r="75" spans="2:15" ht="21" x14ac:dyDescent="0.25">
      <c r="I75" s="182"/>
    </row>
    <row r="76" spans="2:15" ht="21" x14ac:dyDescent="0.25">
      <c r="I76" s="182"/>
    </row>
    <row r="77" spans="2:15" ht="21" x14ac:dyDescent="0.25">
      <c r="I77" s="182"/>
    </row>
    <row r="78" spans="2:15" ht="21" x14ac:dyDescent="0.25">
      <c r="I78" s="182"/>
    </row>
    <row r="79" spans="2:15" ht="21" x14ac:dyDescent="0.25">
      <c r="I79" s="186"/>
    </row>
    <row r="80" spans="2:15" ht="21" x14ac:dyDescent="0.25">
      <c r="I80" s="182"/>
    </row>
    <row r="81" spans="9:9" ht="21" x14ac:dyDescent="0.25">
      <c r="I81" s="186"/>
    </row>
    <row r="82" spans="9:9" ht="21" x14ac:dyDescent="0.25">
      <c r="I82" s="182"/>
    </row>
    <row r="83" spans="9:9" ht="20.399999999999999" x14ac:dyDescent="0.25">
      <c r="I83" s="185"/>
    </row>
    <row r="84" spans="9:9" ht="20.399999999999999" x14ac:dyDescent="0.25">
      <c r="I84" s="185"/>
    </row>
    <row r="85" spans="9:9" ht="21" x14ac:dyDescent="0.25">
      <c r="I85" s="182"/>
    </row>
    <row r="86" spans="9:9" ht="21" x14ac:dyDescent="0.25">
      <c r="I86" s="182"/>
    </row>
    <row r="87" spans="9:9" ht="21" x14ac:dyDescent="0.25">
      <c r="I87" s="182"/>
    </row>
    <row r="88" spans="9:9" ht="21" x14ac:dyDescent="0.25">
      <c r="I88" s="182"/>
    </row>
    <row r="89" spans="9:9" ht="21" x14ac:dyDescent="0.25">
      <c r="I89" s="182"/>
    </row>
    <row r="90" spans="9:9" ht="21" x14ac:dyDescent="0.25">
      <c r="I90" s="182"/>
    </row>
    <row r="91" spans="9:9" ht="21" x14ac:dyDescent="0.25">
      <c r="I91" s="182"/>
    </row>
    <row r="92" spans="9:9" ht="21" x14ac:dyDescent="0.25">
      <c r="I92" s="182"/>
    </row>
    <row r="93" spans="9:9" ht="21" x14ac:dyDescent="0.25">
      <c r="I93" s="182"/>
    </row>
    <row r="94" spans="9:9" ht="21" x14ac:dyDescent="0.25">
      <c r="I94" s="182"/>
    </row>
    <row r="95" spans="9:9" ht="21" x14ac:dyDescent="0.25">
      <c r="I95" s="182"/>
    </row>
    <row r="96" spans="9:9" ht="21" x14ac:dyDescent="0.25">
      <c r="I96" s="182"/>
    </row>
    <row r="97" spans="9:9" ht="20.399999999999999" x14ac:dyDescent="0.25">
      <c r="I97" s="185"/>
    </row>
    <row r="98" spans="9:9" ht="20.399999999999999" x14ac:dyDescent="0.25">
      <c r="I98" s="185"/>
    </row>
    <row r="99" spans="9:9" ht="21" x14ac:dyDescent="0.25">
      <c r="I99" s="182"/>
    </row>
    <row r="100" spans="9:9" ht="21" x14ac:dyDescent="0.25">
      <c r="I100" s="182"/>
    </row>
    <row r="101" spans="9:9" ht="21" x14ac:dyDescent="0.25">
      <c r="I101" s="182"/>
    </row>
    <row r="102" spans="9:9" ht="21" x14ac:dyDescent="0.25">
      <c r="I102" s="182"/>
    </row>
    <row r="103" spans="9:9" ht="21" x14ac:dyDescent="0.25">
      <c r="I103" s="182"/>
    </row>
    <row r="104" spans="9:9" ht="21" x14ac:dyDescent="0.25">
      <c r="I104" s="182"/>
    </row>
    <row r="105" spans="9:9" ht="21" x14ac:dyDescent="0.25">
      <c r="I105" s="182"/>
    </row>
    <row r="106" spans="9:9" ht="21" x14ac:dyDescent="0.25">
      <c r="I106" s="182"/>
    </row>
    <row r="107" spans="9:9" ht="21" x14ac:dyDescent="0.25">
      <c r="I107" s="182"/>
    </row>
    <row r="108" spans="9:9" ht="21" x14ac:dyDescent="0.25">
      <c r="I108" s="182"/>
    </row>
    <row r="109" spans="9:9" ht="21" x14ac:dyDescent="0.25">
      <c r="I109" s="182"/>
    </row>
    <row r="110" spans="9:9" ht="21" x14ac:dyDescent="0.25">
      <c r="I110" s="182"/>
    </row>
    <row r="111" spans="9:9" ht="21" x14ac:dyDescent="0.25">
      <c r="I111" s="182"/>
    </row>
    <row r="112" spans="9:9" ht="21" x14ac:dyDescent="0.25">
      <c r="I112" s="182"/>
    </row>
    <row r="113" spans="9:9" ht="21" x14ac:dyDescent="0.25">
      <c r="I113" s="182"/>
    </row>
    <row r="114" spans="9:9" ht="21" x14ac:dyDescent="0.25">
      <c r="I114" s="182"/>
    </row>
    <row r="115" spans="9:9" ht="21" x14ac:dyDescent="0.25">
      <c r="I115" s="182"/>
    </row>
    <row r="116" spans="9:9" ht="21" x14ac:dyDescent="0.25">
      <c r="I116" s="182"/>
    </row>
    <row r="117" spans="9:9" ht="21" x14ac:dyDescent="0.25">
      <c r="I117" s="182"/>
    </row>
    <row r="118" spans="9:9" ht="21" x14ac:dyDescent="0.25">
      <c r="I118" s="182"/>
    </row>
    <row r="119" spans="9:9" ht="21" x14ac:dyDescent="0.25">
      <c r="I119" s="182"/>
    </row>
    <row r="120" spans="9:9" x14ac:dyDescent="0.25">
      <c r="I120" s="188"/>
    </row>
    <row r="121" spans="9:9" x14ac:dyDescent="0.25">
      <c r="I121" s="188"/>
    </row>
    <row r="122" spans="9:9" x14ac:dyDescent="0.25">
      <c r="I122" s="188"/>
    </row>
    <row r="123" spans="9:9" x14ac:dyDescent="0.25">
      <c r="I123" s="188"/>
    </row>
    <row r="124" spans="9:9" x14ac:dyDescent="0.25">
      <c r="I124" s="188"/>
    </row>
    <row r="125" spans="9:9" x14ac:dyDescent="0.25">
      <c r="I125" s="188"/>
    </row>
    <row r="126" spans="9:9" x14ac:dyDescent="0.25">
      <c r="I126" s="188"/>
    </row>
    <row r="127" spans="9:9" x14ac:dyDescent="0.25">
      <c r="I127" s="188"/>
    </row>
    <row r="128" spans="9:9" x14ac:dyDescent="0.25">
      <c r="I128" s="188"/>
    </row>
    <row r="129" spans="9:9" x14ac:dyDescent="0.25">
      <c r="I129" s="188"/>
    </row>
    <row r="130" spans="9:9" x14ac:dyDescent="0.25">
      <c r="I130" s="188"/>
    </row>
    <row r="131" spans="9:9" x14ac:dyDescent="0.25">
      <c r="I131" s="188"/>
    </row>
    <row r="132" spans="9:9" x14ac:dyDescent="0.25">
      <c r="I132" s="188"/>
    </row>
    <row r="133" spans="9:9" x14ac:dyDescent="0.25">
      <c r="I133" s="188"/>
    </row>
    <row r="134" spans="9:9" x14ac:dyDescent="0.25">
      <c r="I134" s="188"/>
    </row>
    <row r="135" spans="9:9" x14ac:dyDescent="0.25">
      <c r="I135" s="188"/>
    </row>
    <row r="136" spans="9:9" x14ac:dyDescent="0.25">
      <c r="I136" s="188"/>
    </row>
  </sheetData>
  <mergeCells count="8">
    <mergeCell ref="B54:B63"/>
    <mergeCell ref="B64:B73"/>
    <mergeCell ref="B4:B13"/>
    <mergeCell ref="I10:I15"/>
    <mergeCell ref="B14:B23"/>
    <mergeCell ref="B24:B33"/>
    <mergeCell ref="B34:B43"/>
    <mergeCell ref="B44:B53"/>
  </mergeCells>
  <phoneticPr fontId="1" type="noConversion"/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420C0-8563-4AB3-B500-31749000F330}">
  <dimension ref="A1:O118"/>
  <sheetViews>
    <sheetView workbookViewId="0">
      <selection activeCell="H12" sqref="H12"/>
    </sheetView>
  </sheetViews>
  <sheetFormatPr defaultColWidth="9.109375" defaultRowHeight="14.4" x14ac:dyDescent="0.25"/>
  <cols>
    <col min="1" max="1" width="15.88671875" style="22" customWidth="1"/>
    <col min="2" max="2" width="8.77734375" style="253" customWidth="1"/>
    <col min="3" max="3" width="11.44140625" style="232" customWidth="1"/>
    <col min="4" max="4" width="9.109375" style="253"/>
    <col min="5" max="5" width="11.33203125" style="272" customWidth="1"/>
    <col min="6" max="16384" width="9.109375" style="253"/>
  </cols>
  <sheetData>
    <row r="1" spans="1:15" ht="30" customHeight="1" x14ac:dyDescent="0.55000000000000004">
      <c r="A1"/>
      <c r="B1"/>
      <c r="C1" s="263" t="s">
        <v>336</v>
      </c>
      <c r="D1"/>
      <c r="E1" s="280"/>
      <c r="F1"/>
      <c r="G1"/>
      <c r="H1" s="263" t="s">
        <v>337</v>
      </c>
    </row>
    <row r="2" spans="1:15" ht="21" customHeight="1" x14ac:dyDescent="0.25">
      <c r="A2" s="264" t="s">
        <v>324</v>
      </c>
      <c r="B2" s="23" t="s">
        <v>325</v>
      </c>
      <c r="C2" s="23" t="s">
        <v>338</v>
      </c>
      <c r="D2" s="266" t="s">
        <v>153</v>
      </c>
      <c r="E2" s="266" t="s">
        <v>154</v>
      </c>
      <c r="J2" s="253" t="s">
        <v>339</v>
      </c>
      <c r="K2" s="253" t="s">
        <v>27</v>
      </c>
      <c r="L2" s="253" t="s">
        <v>26</v>
      </c>
    </row>
    <row r="3" spans="1:15" s="389" customFormat="1" x14ac:dyDescent="0.25">
      <c r="A3" s="388" t="s">
        <v>220</v>
      </c>
      <c r="B3" s="389">
        <v>1</v>
      </c>
      <c r="C3" s="224">
        <v>1.2888738910297</v>
      </c>
      <c r="E3" s="390"/>
      <c r="I3" s="389" t="s">
        <v>316</v>
      </c>
      <c r="J3" s="389">
        <v>6</v>
      </c>
      <c r="K3" s="389">
        <v>1185.1111111666667</v>
      </c>
      <c r="L3" s="389">
        <v>1122.9427347197648</v>
      </c>
    </row>
    <row r="4" spans="1:15" x14ac:dyDescent="0.25">
      <c r="A4" s="391"/>
      <c r="B4" s="253">
        <v>2</v>
      </c>
      <c r="C4" s="232">
        <v>0.92409374003630729</v>
      </c>
      <c r="E4" s="392"/>
      <c r="I4" s="253" t="s">
        <v>231</v>
      </c>
      <c r="J4" s="253">
        <v>6</v>
      </c>
      <c r="K4" s="253">
        <v>235726.44446666667</v>
      </c>
      <c r="L4" s="253">
        <v>98558.67445284687</v>
      </c>
    </row>
    <row r="5" spans="1:15" x14ac:dyDescent="0.25">
      <c r="A5" s="391"/>
      <c r="B5" s="253">
        <v>3</v>
      </c>
      <c r="C5" s="232">
        <v>1.2536295667005579</v>
      </c>
      <c r="I5" s="253" t="s">
        <v>317</v>
      </c>
      <c r="J5" s="253">
        <v>6</v>
      </c>
      <c r="K5" s="253">
        <v>31248.333334499999</v>
      </c>
      <c r="L5" s="253">
        <v>44102.154273059532</v>
      </c>
    </row>
    <row r="6" spans="1:15" x14ac:dyDescent="0.25">
      <c r="A6" s="391"/>
      <c r="B6" s="253">
        <v>4</v>
      </c>
      <c r="C6" s="232">
        <v>0.96668054440853324</v>
      </c>
      <c r="I6" s="253" t="s">
        <v>287</v>
      </c>
      <c r="J6" s="253">
        <v>6</v>
      </c>
      <c r="K6" s="253">
        <v>12882.055555000001</v>
      </c>
      <c r="L6" s="253">
        <v>20888.083690802461</v>
      </c>
    </row>
    <row r="7" spans="1:15" x14ac:dyDescent="0.25">
      <c r="A7" s="391"/>
      <c r="B7" s="253">
        <v>5</v>
      </c>
      <c r="C7" s="232">
        <v>0.77706711335492884</v>
      </c>
      <c r="E7" s="392"/>
      <c r="I7" s="253" t="s">
        <v>318</v>
      </c>
      <c r="J7" s="253">
        <v>6</v>
      </c>
      <c r="K7" s="253">
        <v>36363.573334499997</v>
      </c>
      <c r="L7" s="253">
        <v>35851.851231610359</v>
      </c>
    </row>
    <row r="8" spans="1:15" x14ac:dyDescent="0.25">
      <c r="A8" s="391"/>
      <c r="B8" s="253">
        <v>6</v>
      </c>
      <c r="C8" s="232">
        <v>0.72754637262825217</v>
      </c>
      <c r="E8" s="393"/>
      <c r="I8" s="253" t="s">
        <v>319</v>
      </c>
      <c r="J8" s="253">
        <v>6</v>
      </c>
      <c r="K8" s="253">
        <v>21245.2222205</v>
      </c>
      <c r="L8" s="253">
        <v>22507.65303240611</v>
      </c>
    </row>
    <row r="9" spans="1:15" x14ac:dyDescent="0.25">
      <c r="A9" s="394"/>
      <c r="B9" s="253">
        <v>7</v>
      </c>
      <c r="C9" s="232">
        <v>1.2933485370398199</v>
      </c>
      <c r="D9" s="232">
        <f>AVERAGE(C3:C9)</f>
        <v>1.0330342521711571</v>
      </c>
      <c r="E9" s="232">
        <f>STDEV(C3:C9)</f>
        <v>0.24392369398704578</v>
      </c>
      <c r="I9" s="253" t="s">
        <v>320</v>
      </c>
      <c r="J9" s="253">
        <v>6</v>
      </c>
      <c r="K9" s="253">
        <v>9165.5555556166673</v>
      </c>
      <c r="L9" s="253">
        <v>13297.905948920457</v>
      </c>
    </row>
    <row r="10" spans="1:15" s="389" customFormat="1" x14ac:dyDescent="0.25">
      <c r="A10" s="388" t="s">
        <v>231</v>
      </c>
      <c r="B10" s="389">
        <v>1</v>
      </c>
      <c r="C10" s="395">
        <v>0.21555248668162821</v>
      </c>
      <c r="E10" s="275"/>
      <c r="I10" s="389" t="s">
        <v>340</v>
      </c>
      <c r="J10" s="389" t="s">
        <v>231</v>
      </c>
      <c r="K10" s="389" t="s">
        <v>317</v>
      </c>
      <c r="L10" s="389" t="s">
        <v>287</v>
      </c>
      <c r="M10" s="389" t="s">
        <v>288</v>
      </c>
      <c r="N10" s="389" t="s">
        <v>290</v>
      </c>
      <c r="O10" s="389" t="s">
        <v>292</v>
      </c>
    </row>
    <row r="11" spans="1:15" x14ac:dyDescent="0.25">
      <c r="A11" s="391"/>
      <c r="B11" s="253">
        <v>2</v>
      </c>
      <c r="C11" s="396">
        <v>0.27283698136396145</v>
      </c>
      <c r="I11" s="253">
        <v>1056</v>
      </c>
      <c r="J11" s="253">
        <v>324305.66666666669</v>
      </c>
      <c r="K11" s="253">
        <v>77975.666666666672</v>
      </c>
      <c r="L11" s="253">
        <v>55234.333333333336</v>
      </c>
      <c r="M11" s="253">
        <v>24515.666666666668</v>
      </c>
      <c r="N11" s="253">
        <v>1294</v>
      </c>
      <c r="O11" s="253">
        <v>3844</v>
      </c>
    </row>
    <row r="12" spans="1:15" x14ac:dyDescent="0.25">
      <c r="A12" s="391"/>
      <c r="B12" s="253">
        <v>3</v>
      </c>
      <c r="C12" s="396">
        <v>0.12995743785945779</v>
      </c>
      <c r="I12" s="253">
        <v>181</v>
      </c>
      <c r="J12" s="253">
        <v>168947.66666666666</v>
      </c>
      <c r="K12" s="253">
        <v>6666.666666666667</v>
      </c>
      <c r="L12" s="253">
        <v>8402.6666666666661</v>
      </c>
      <c r="M12" s="253">
        <v>3302.1066666666666</v>
      </c>
      <c r="N12" s="253">
        <v>54977.333333333336</v>
      </c>
      <c r="O12" s="253">
        <v>33675.333333333336</v>
      </c>
    </row>
    <row r="13" spans="1:15" x14ac:dyDescent="0.25">
      <c r="A13" s="391"/>
      <c r="B13" s="253">
        <v>4</v>
      </c>
      <c r="C13" s="396">
        <v>0.17387363706157247</v>
      </c>
      <c r="I13" s="253">
        <v>530.66666666666663</v>
      </c>
      <c r="J13" s="253">
        <v>358053</v>
      </c>
      <c r="K13" s="253">
        <v>1518.6666666666667</v>
      </c>
      <c r="L13" s="253">
        <v>4336</v>
      </c>
      <c r="M13" s="253">
        <v>3258</v>
      </c>
      <c r="N13" s="253">
        <v>6388</v>
      </c>
      <c r="O13" s="253">
        <v>15403.666666666666</v>
      </c>
    </row>
    <row r="14" spans="1:15" x14ac:dyDescent="0.25">
      <c r="A14" s="391"/>
      <c r="B14" s="253">
        <v>5</v>
      </c>
      <c r="C14" s="396">
        <v>0.27283698136396145</v>
      </c>
      <c r="I14" s="253">
        <v>1587</v>
      </c>
      <c r="J14" s="253">
        <v>139620</v>
      </c>
      <c r="K14" s="253">
        <v>1480.3333333333333</v>
      </c>
      <c r="L14" s="253">
        <v>5383</v>
      </c>
      <c r="M14" s="253">
        <v>35939.666666666664</v>
      </c>
      <c r="N14" s="253">
        <v>20794.333333333332</v>
      </c>
      <c r="O14" s="253">
        <v>1375.6666666666667</v>
      </c>
    </row>
    <row r="15" spans="1:15" x14ac:dyDescent="0.25">
      <c r="A15" s="391"/>
      <c r="B15" s="253">
        <v>6</v>
      </c>
      <c r="C15" s="396">
        <v>0.1508421068267517</v>
      </c>
      <c r="I15" s="253">
        <v>512.33333333333337</v>
      </c>
      <c r="J15" s="253">
        <v>285574.66666666669</v>
      </c>
      <c r="K15" s="253">
        <v>2650</v>
      </c>
      <c r="L15" s="253">
        <v>1592</v>
      </c>
      <c r="M15" s="253">
        <v>52990.333333333336</v>
      </c>
      <c r="N15" s="253">
        <v>2324.3333333333335</v>
      </c>
      <c r="O15" s="253">
        <v>396.66666666666669</v>
      </c>
    </row>
    <row r="16" spans="1:15" x14ac:dyDescent="0.25">
      <c r="A16" s="391"/>
      <c r="B16" s="253">
        <v>7</v>
      </c>
      <c r="C16" s="396">
        <v>0.14620971811220171</v>
      </c>
      <c r="D16" s="232">
        <f>AVERAGE(C10:C16)</f>
        <v>0.19458704989564782</v>
      </c>
      <c r="E16" s="232">
        <f>STDEV(C10:C16)</f>
        <v>5.9924496364158746E-2</v>
      </c>
      <c r="I16" s="253">
        <v>3243.6666666666665</v>
      </c>
      <c r="J16" s="253">
        <v>137857.66666666666</v>
      </c>
      <c r="K16" s="253">
        <v>97198.666666666672</v>
      </c>
      <c r="L16" s="253">
        <v>2344.3333333333335</v>
      </c>
      <c r="M16" s="253">
        <v>98175.666666666672</v>
      </c>
      <c r="N16" s="253">
        <v>41693.333333333336</v>
      </c>
      <c r="O16" s="253">
        <v>298</v>
      </c>
    </row>
    <row r="17" spans="1:5" s="389" customFormat="1" ht="15.6" x14ac:dyDescent="0.25">
      <c r="A17" s="388" t="s">
        <v>331</v>
      </c>
      <c r="B17" s="389">
        <v>1</v>
      </c>
      <c r="C17" s="395">
        <v>0.1412292783664367</v>
      </c>
      <c r="D17" s="397"/>
      <c r="E17" s="275"/>
    </row>
    <row r="18" spans="1:5" ht="15.6" x14ac:dyDescent="0.25">
      <c r="A18" s="391"/>
      <c r="B18" s="253">
        <v>2</v>
      </c>
      <c r="C18" s="396">
        <v>0.29547564231379253</v>
      </c>
      <c r="D18" s="398"/>
    </row>
    <row r="19" spans="1:5" ht="15.6" x14ac:dyDescent="0.25">
      <c r="A19" s="391"/>
      <c r="B19" s="253">
        <v>3</v>
      </c>
      <c r="C19" s="396">
        <v>6.4978718929728826E-2</v>
      </c>
      <c r="D19" s="399"/>
      <c r="E19" s="253"/>
    </row>
    <row r="20" spans="1:5" ht="15.6" x14ac:dyDescent="0.25">
      <c r="A20" s="391"/>
      <c r="B20" s="253">
        <v>4</v>
      </c>
      <c r="C20" s="396">
        <v>0.15241862503420212</v>
      </c>
      <c r="D20" s="398"/>
    </row>
    <row r="21" spans="1:5" ht="15.6" x14ac:dyDescent="0.25">
      <c r="A21" s="391"/>
      <c r="B21" s="253">
        <v>5</v>
      </c>
      <c r="C21" s="396">
        <v>9.3500060654071696E-2</v>
      </c>
      <c r="D21" s="399"/>
    </row>
    <row r="22" spans="1:5" ht="15.6" x14ac:dyDescent="0.25">
      <c r="A22" s="391"/>
      <c r="B22" s="253">
        <v>6</v>
      </c>
      <c r="C22" s="396">
        <v>5.7556038660835536E-2</v>
      </c>
      <c r="D22" s="398"/>
    </row>
    <row r="23" spans="1:5" s="400" customFormat="1" x14ac:dyDescent="0.25">
      <c r="A23" s="391"/>
      <c r="B23" s="400">
        <v>7</v>
      </c>
      <c r="C23" s="401">
        <v>3.3986629639700602E-2</v>
      </c>
      <c r="D23" s="232">
        <f>AVERAGE(C17:C23)</f>
        <v>0.11987785622839543</v>
      </c>
      <c r="E23" s="232">
        <f>STDEV(C17:C23)</f>
        <v>8.8807265529737736E-2</v>
      </c>
    </row>
    <row r="24" spans="1:5" s="389" customFormat="1" ht="15.6" x14ac:dyDescent="0.25">
      <c r="A24" s="388" t="s">
        <v>332</v>
      </c>
      <c r="B24" s="389">
        <v>1</v>
      </c>
      <c r="C24" s="395">
        <v>0.11753082676077027</v>
      </c>
      <c r="D24" s="402"/>
      <c r="E24" s="275"/>
    </row>
    <row r="25" spans="1:5" x14ac:dyDescent="0.25">
      <c r="A25" s="391"/>
      <c r="B25" s="253">
        <v>2</v>
      </c>
      <c r="C25" s="396">
        <v>7.5945648325723078E-2</v>
      </c>
    </row>
    <row r="26" spans="1:5" x14ac:dyDescent="0.25">
      <c r="A26" s="391"/>
      <c r="B26" s="253">
        <v>3</v>
      </c>
      <c r="C26" s="396">
        <v>9.1999999999999998E-2</v>
      </c>
      <c r="E26" s="392"/>
    </row>
    <row r="27" spans="1:5" x14ac:dyDescent="0.25">
      <c r="A27" s="391"/>
      <c r="B27" s="253">
        <v>4</v>
      </c>
      <c r="C27" s="396">
        <v>7.6209312517101224E-2</v>
      </c>
      <c r="E27" s="392"/>
    </row>
    <row r="28" spans="1:5" ht="15.6" x14ac:dyDescent="0.25">
      <c r="A28" s="391"/>
      <c r="B28" s="253">
        <v>5</v>
      </c>
      <c r="C28" s="396">
        <v>0.13641849068198078</v>
      </c>
      <c r="E28" s="403"/>
    </row>
    <row r="29" spans="1:5" ht="15.6" x14ac:dyDescent="0.25">
      <c r="A29" s="391"/>
      <c r="B29" s="253">
        <v>6</v>
      </c>
      <c r="C29" s="396">
        <v>7.5682896343148912E-2</v>
      </c>
      <c r="E29" s="404"/>
    </row>
    <row r="30" spans="1:5" s="400" customFormat="1" x14ac:dyDescent="0.25">
      <c r="A30" s="391"/>
      <c r="B30" s="400">
        <v>7</v>
      </c>
      <c r="C30" s="401">
        <v>7.037033109113934E-2</v>
      </c>
      <c r="D30" s="232">
        <f>AVERAGE(C24:C30)</f>
        <v>9.2022500817123376E-2</v>
      </c>
      <c r="E30" s="232">
        <f>STDEV(C24:C30)</f>
        <v>2.5383722977745524E-2</v>
      </c>
    </row>
    <row r="31" spans="1:5" s="389" customFormat="1" ht="27" customHeight="1" x14ac:dyDescent="0.25">
      <c r="A31" s="354" t="s">
        <v>333</v>
      </c>
      <c r="B31" s="389">
        <v>1</v>
      </c>
      <c r="C31" s="395">
        <v>8.2532783692706946E-2</v>
      </c>
      <c r="E31" s="405"/>
    </row>
    <row r="32" spans="1:5" ht="15.6" x14ac:dyDescent="0.25">
      <c r="A32" s="354"/>
      <c r="B32" s="253">
        <v>2</v>
      </c>
      <c r="C32" s="396">
        <v>0.14722668712530967</v>
      </c>
      <c r="E32" s="403"/>
    </row>
    <row r="33" spans="1:5" ht="15.6" x14ac:dyDescent="0.25">
      <c r="A33" s="354"/>
      <c r="B33" s="253">
        <v>3</v>
      </c>
      <c r="C33" s="396">
        <v>8.8763545890338622E-2</v>
      </c>
      <c r="E33" s="403"/>
    </row>
    <row r="34" spans="1:5" ht="15.6" x14ac:dyDescent="0.25">
      <c r="A34" s="354"/>
      <c r="B34" s="253">
        <v>4</v>
      </c>
      <c r="C34" s="396">
        <v>8.3395370664875068E-2</v>
      </c>
      <c r="E34" s="403"/>
    </row>
    <row r="35" spans="1:5" ht="15.6" x14ac:dyDescent="0.25">
      <c r="A35" s="354"/>
      <c r="B35" s="253">
        <v>5</v>
      </c>
      <c r="C35" s="396">
        <v>9.669145684496909E-2</v>
      </c>
      <c r="E35" s="404"/>
    </row>
    <row r="36" spans="1:5" x14ac:dyDescent="0.25">
      <c r="A36" s="354"/>
      <c r="B36" s="253">
        <v>6</v>
      </c>
      <c r="C36" s="396">
        <v>0.10410498883793674</v>
      </c>
      <c r="E36" s="392"/>
    </row>
    <row r="37" spans="1:5" s="400" customFormat="1" x14ac:dyDescent="0.25">
      <c r="A37" s="360"/>
      <c r="B37" s="400">
        <v>7</v>
      </c>
      <c r="C37" s="401">
        <v>7.4125364858647375E-2</v>
      </c>
      <c r="D37" s="232">
        <f>AVERAGE(C31:C37)</f>
        <v>9.6691456844969076E-2</v>
      </c>
      <c r="E37" s="232">
        <f>STDEV(C31:C37)</f>
        <v>2.4351947796423992E-2</v>
      </c>
    </row>
    <row r="38" spans="1:5" s="389" customFormat="1" ht="27" customHeight="1" x14ac:dyDescent="0.25">
      <c r="A38" s="345" t="s">
        <v>334</v>
      </c>
      <c r="B38" s="389">
        <v>1</v>
      </c>
      <c r="C38" s="395">
        <v>0.10852588639629622</v>
      </c>
      <c r="E38" s="275"/>
    </row>
    <row r="39" spans="1:5" x14ac:dyDescent="0.25">
      <c r="A39" s="354"/>
      <c r="B39" s="253">
        <v>2</v>
      </c>
      <c r="C39" s="396">
        <v>7.3613343562655004E-2</v>
      </c>
    </row>
    <row r="40" spans="1:5" ht="15.6" x14ac:dyDescent="0.25">
      <c r="A40" s="354"/>
      <c r="B40" s="253">
        <v>3</v>
      </c>
      <c r="C40" s="396">
        <v>6.0837771207751509E-2</v>
      </c>
      <c r="E40" s="403"/>
    </row>
    <row r="41" spans="1:5" ht="15.6" x14ac:dyDescent="0.25">
      <c r="A41" s="354"/>
      <c r="B41" s="253">
        <v>4</v>
      </c>
      <c r="C41" s="396">
        <v>9.1893785576051878E-2</v>
      </c>
      <c r="E41" s="404"/>
    </row>
    <row r="42" spans="1:5" ht="15.6" x14ac:dyDescent="0.25">
      <c r="A42" s="354"/>
      <c r="B42" s="253">
        <v>5</v>
      </c>
      <c r="C42" s="396">
        <v>5.9792614712561365E-2</v>
      </c>
      <c r="E42" s="403"/>
    </row>
    <row r="43" spans="1:5" ht="15.6" x14ac:dyDescent="0.25">
      <c r="A43" s="354"/>
      <c r="B43" s="253">
        <v>6</v>
      </c>
      <c r="C43" s="396">
        <v>6.7503733680769132E-2</v>
      </c>
      <c r="E43" s="404"/>
    </row>
    <row r="44" spans="1:5" s="400" customFormat="1" x14ac:dyDescent="0.25">
      <c r="A44" s="360"/>
      <c r="B44" s="400">
        <v>7</v>
      </c>
      <c r="C44" s="401">
        <v>7.1600382811776705E-2</v>
      </c>
      <c r="D44" s="232">
        <f>AVERAGE(C38:C44)</f>
        <v>7.6252502563980265E-2</v>
      </c>
      <c r="E44" s="232">
        <f>STDEV(C38:C44)</f>
        <v>1.7794714685886726E-2</v>
      </c>
    </row>
    <row r="45" spans="1:5" s="389" customFormat="1" ht="27" customHeight="1" x14ac:dyDescent="0.25">
      <c r="A45" s="345" t="s">
        <v>335</v>
      </c>
      <c r="B45" s="389">
        <v>1</v>
      </c>
      <c r="C45" s="395">
        <v>0.14928189508878867</v>
      </c>
      <c r="E45" s="275"/>
    </row>
    <row r="46" spans="1:5" x14ac:dyDescent="0.25">
      <c r="A46" s="354"/>
      <c r="B46" s="253">
        <v>2</v>
      </c>
      <c r="C46" s="396">
        <v>0.12553061044244351</v>
      </c>
      <c r="E46" s="392"/>
    </row>
    <row r="47" spans="1:5" x14ac:dyDescent="0.25">
      <c r="A47" s="354"/>
      <c r="B47" s="253">
        <v>3</v>
      </c>
      <c r="C47" s="396">
        <v>0.13407490266470423</v>
      </c>
    </row>
    <row r="48" spans="1:5" x14ac:dyDescent="0.25">
      <c r="A48" s="354"/>
      <c r="B48" s="253">
        <v>4</v>
      </c>
      <c r="C48" s="396">
        <v>0.38853355667746442</v>
      </c>
    </row>
    <row r="49" spans="1:5" x14ac:dyDescent="0.25">
      <c r="A49" s="354"/>
      <c r="B49" s="253">
        <v>5</v>
      </c>
      <c r="C49" s="396">
        <v>0.16853394583724574</v>
      </c>
    </row>
    <row r="50" spans="1:5" ht="15.6" x14ac:dyDescent="0.25">
      <c r="A50" s="354"/>
      <c r="B50" s="253">
        <v>6</v>
      </c>
      <c r="C50" s="396">
        <v>0.15294778416848515</v>
      </c>
      <c r="E50" s="403"/>
    </row>
    <row r="51" spans="1:5" s="400" customFormat="1" x14ac:dyDescent="0.25">
      <c r="A51" s="360"/>
      <c r="B51" s="400">
        <v>7</v>
      </c>
      <c r="C51" s="401">
        <v>0.34534520824038062</v>
      </c>
      <c r="D51" s="232">
        <f>AVERAGE(C45:C51)</f>
        <v>0.20917827187421606</v>
      </c>
      <c r="E51" s="232">
        <f>STDEV(C45:C51)</f>
        <v>0.10935310162837318</v>
      </c>
    </row>
    <row r="52" spans="1:5" ht="15.6" x14ac:dyDescent="0.25">
      <c r="A52" s="406"/>
      <c r="B52" s="255"/>
      <c r="E52" s="403"/>
    </row>
    <row r="53" spans="1:5" ht="15.6" x14ac:dyDescent="0.25">
      <c r="B53" s="255"/>
      <c r="E53" s="404"/>
    </row>
    <row r="54" spans="1:5" ht="15.6" x14ac:dyDescent="0.25">
      <c r="A54" s="406"/>
      <c r="B54" s="407"/>
      <c r="E54" s="403"/>
    </row>
    <row r="55" spans="1:5" ht="15.6" x14ac:dyDescent="0.25">
      <c r="A55" s="406"/>
      <c r="B55" s="255"/>
      <c r="E55" s="403"/>
    </row>
    <row r="56" spans="1:5" ht="15.6" x14ac:dyDescent="0.25">
      <c r="A56" s="406"/>
      <c r="B56" s="255"/>
      <c r="E56" s="403"/>
    </row>
    <row r="57" spans="1:5" ht="15.6" x14ac:dyDescent="0.25">
      <c r="A57" s="406"/>
      <c r="B57" s="255"/>
      <c r="E57" s="404"/>
    </row>
    <row r="58" spans="1:5" ht="15.6" x14ac:dyDescent="0.25">
      <c r="A58" s="406"/>
      <c r="B58" s="255"/>
      <c r="E58" s="403"/>
    </row>
    <row r="59" spans="1:5" x14ac:dyDescent="0.25">
      <c r="A59" s="406"/>
      <c r="E59" s="253"/>
    </row>
    <row r="60" spans="1:5" x14ac:dyDescent="0.25">
      <c r="A60" s="406"/>
      <c r="E60" s="253"/>
    </row>
    <row r="61" spans="1:5" x14ac:dyDescent="0.25">
      <c r="A61" s="406"/>
      <c r="E61" s="253"/>
    </row>
    <row r="62" spans="1:5" x14ac:dyDescent="0.25">
      <c r="A62" s="406"/>
      <c r="E62" s="253"/>
    </row>
    <row r="63" spans="1:5" x14ac:dyDescent="0.25">
      <c r="B63" s="255"/>
      <c r="E63" s="253"/>
    </row>
    <row r="64" spans="1:5" x14ac:dyDescent="0.25">
      <c r="B64" s="255"/>
      <c r="E64" s="253"/>
    </row>
    <row r="65" spans="2:5" x14ac:dyDescent="0.25">
      <c r="B65" s="255"/>
      <c r="E65" s="253"/>
    </row>
    <row r="66" spans="2:5" x14ac:dyDescent="0.25">
      <c r="B66" s="255"/>
      <c r="E66" s="253"/>
    </row>
    <row r="67" spans="2:5" x14ac:dyDescent="0.25">
      <c r="B67" s="255"/>
      <c r="E67" s="253"/>
    </row>
    <row r="68" spans="2:5" x14ac:dyDescent="0.25">
      <c r="B68" s="255"/>
      <c r="E68" s="253"/>
    </row>
    <row r="69" spans="2:5" x14ac:dyDescent="0.25">
      <c r="B69" s="255"/>
      <c r="E69" s="253"/>
    </row>
    <row r="70" spans="2:5" x14ac:dyDescent="0.25">
      <c r="B70" s="255"/>
      <c r="E70" s="253"/>
    </row>
    <row r="71" spans="2:5" x14ac:dyDescent="0.25">
      <c r="B71" s="255"/>
      <c r="E71" s="253"/>
    </row>
    <row r="72" spans="2:5" ht="15.6" x14ac:dyDescent="0.25">
      <c r="B72" s="255"/>
      <c r="E72" s="404"/>
    </row>
    <row r="73" spans="2:5" ht="15.6" x14ac:dyDescent="0.25">
      <c r="B73" s="255"/>
      <c r="E73" s="403"/>
    </row>
    <row r="74" spans="2:5" ht="15.6" x14ac:dyDescent="0.25">
      <c r="B74" s="255"/>
      <c r="E74" s="404"/>
    </row>
    <row r="75" spans="2:5" ht="15.6" x14ac:dyDescent="0.25">
      <c r="B75" s="255"/>
      <c r="E75" s="403"/>
    </row>
    <row r="76" spans="2:5" ht="15.6" x14ac:dyDescent="0.25">
      <c r="B76" s="255"/>
      <c r="E76" s="403"/>
    </row>
    <row r="77" spans="2:5" ht="15.6" x14ac:dyDescent="0.25">
      <c r="B77" s="255"/>
      <c r="E77" s="404"/>
    </row>
    <row r="78" spans="2:5" ht="15.6" x14ac:dyDescent="0.25">
      <c r="B78" s="255"/>
      <c r="E78" s="403"/>
    </row>
    <row r="79" spans="2:5" ht="15.6" x14ac:dyDescent="0.25">
      <c r="B79" s="255"/>
      <c r="E79" s="404"/>
    </row>
    <row r="80" spans="2:5" x14ac:dyDescent="0.25">
      <c r="B80" s="255"/>
      <c r="E80" s="392"/>
    </row>
    <row r="81" spans="2:5" x14ac:dyDescent="0.25">
      <c r="B81" s="255"/>
      <c r="E81" s="392"/>
    </row>
    <row r="82" spans="2:5" x14ac:dyDescent="0.25">
      <c r="B82" s="255"/>
      <c r="E82" s="392"/>
    </row>
    <row r="83" spans="2:5" x14ac:dyDescent="0.25">
      <c r="B83" s="255"/>
      <c r="E83" s="392"/>
    </row>
    <row r="84" spans="2:5" x14ac:dyDescent="0.25">
      <c r="B84" s="255"/>
      <c r="E84" s="392"/>
    </row>
    <row r="85" spans="2:5" x14ac:dyDescent="0.25">
      <c r="B85" s="255"/>
      <c r="E85" s="392"/>
    </row>
    <row r="86" spans="2:5" x14ac:dyDescent="0.25">
      <c r="B86" s="255"/>
      <c r="E86" s="392"/>
    </row>
    <row r="87" spans="2:5" x14ac:dyDescent="0.25">
      <c r="B87" s="255"/>
      <c r="E87" s="392"/>
    </row>
    <row r="88" spans="2:5" x14ac:dyDescent="0.25">
      <c r="B88" s="255"/>
    </row>
    <row r="89" spans="2:5" x14ac:dyDescent="0.25">
      <c r="B89" s="255"/>
      <c r="E89" s="392"/>
    </row>
    <row r="90" spans="2:5" x14ac:dyDescent="0.25">
      <c r="B90" s="255"/>
      <c r="E90" s="393"/>
    </row>
    <row r="91" spans="2:5" x14ac:dyDescent="0.25">
      <c r="B91" s="255"/>
      <c r="E91" s="392"/>
    </row>
    <row r="92" spans="2:5" x14ac:dyDescent="0.25">
      <c r="B92" s="255"/>
      <c r="E92" s="392"/>
    </row>
    <row r="93" spans="2:5" x14ac:dyDescent="0.25">
      <c r="B93" s="255"/>
      <c r="E93" s="392"/>
    </row>
    <row r="94" spans="2:5" x14ac:dyDescent="0.25">
      <c r="B94" s="255"/>
      <c r="E94" s="392"/>
    </row>
    <row r="95" spans="2:5" x14ac:dyDescent="0.25">
      <c r="B95" s="255"/>
      <c r="E95" s="392"/>
    </row>
    <row r="96" spans="2:5" x14ac:dyDescent="0.25">
      <c r="B96" s="255"/>
      <c r="E96" s="392"/>
    </row>
    <row r="97" spans="2:5" x14ac:dyDescent="0.25">
      <c r="B97" s="255"/>
    </row>
    <row r="98" spans="2:5" x14ac:dyDescent="0.25">
      <c r="B98" s="255"/>
      <c r="E98" s="393"/>
    </row>
    <row r="99" spans="2:5" x14ac:dyDescent="0.25">
      <c r="B99" s="255"/>
    </row>
    <row r="100" spans="2:5" x14ac:dyDescent="0.25">
      <c r="B100" s="255"/>
      <c r="E100" s="392"/>
    </row>
    <row r="101" spans="2:5" x14ac:dyDescent="0.25">
      <c r="B101" s="255"/>
      <c r="E101" s="392"/>
    </row>
    <row r="102" spans="2:5" x14ac:dyDescent="0.25">
      <c r="B102" s="255"/>
      <c r="E102" s="392"/>
    </row>
    <row r="103" spans="2:5" x14ac:dyDescent="0.25">
      <c r="B103" s="255"/>
      <c r="E103" s="393"/>
    </row>
    <row r="104" spans="2:5" x14ac:dyDescent="0.25">
      <c r="B104" s="255"/>
      <c r="E104" s="392"/>
    </row>
    <row r="105" spans="2:5" x14ac:dyDescent="0.25">
      <c r="B105" s="255"/>
      <c r="E105" s="392"/>
    </row>
    <row r="106" spans="2:5" x14ac:dyDescent="0.25">
      <c r="B106" s="255"/>
    </row>
    <row r="107" spans="2:5" x14ac:dyDescent="0.25">
      <c r="B107" s="255"/>
    </row>
    <row r="108" spans="2:5" x14ac:dyDescent="0.25">
      <c r="B108" s="255"/>
    </row>
    <row r="109" spans="2:5" x14ac:dyDescent="0.25">
      <c r="B109" s="255"/>
    </row>
    <row r="110" spans="2:5" x14ac:dyDescent="0.25">
      <c r="B110" s="255"/>
    </row>
    <row r="111" spans="2:5" x14ac:dyDescent="0.25">
      <c r="B111" s="255"/>
    </row>
    <row r="112" spans="2:5" x14ac:dyDescent="0.25">
      <c r="B112" s="255"/>
    </row>
    <row r="113" spans="2:2" x14ac:dyDescent="0.25">
      <c r="B113" s="255"/>
    </row>
    <row r="114" spans="2:2" x14ac:dyDescent="0.25">
      <c r="B114" s="255"/>
    </row>
    <row r="115" spans="2:2" x14ac:dyDescent="0.25">
      <c r="B115" s="255"/>
    </row>
    <row r="116" spans="2:2" x14ac:dyDescent="0.25">
      <c r="B116" s="255"/>
    </row>
    <row r="117" spans="2:2" x14ac:dyDescent="0.25">
      <c r="B117" s="255"/>
    </row>
    <row r="118" spans="2:2" x14ac:dyDescent="0.25">
      <c r="B118" s="255"/>
    </row>
  </sheetData>
  <mergeCells count="7">
    <mergeCell ref="A45:A51"/>
    <mergeCell ref="A3:A9"/>
    <mergeCell ref="A10:A16"/>
    <mergeCell ref="A17:A23"/>
    <mergeCell ref="A24:A30"/>
    <mergeCell ref="A31:A37"/>
    <mergeCell ref="A38:A4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6"/>
  <sheetViews>
    <sheetView workbookViewId="0">
      <selection activeCell="H35" sqref="H35"/>
    </sheetView>
  </sheetViews>
  <sheetFormatPr defaultRowHeight="14.4" x14ac:dyDescent="0.25"/>
  <cols>
    <col min="3" max="3" width="21.21875" customWidth="1"/>
    <col min="4" max="4" width="13.21875" style="16" customWidth="1"/>
    <col min="5" max="5" width="13.5546875" style="16" customWidth="1"/>
    <col min="6" max="6" width="13.21875" style="16" customWidth="1"/>
    <col min="7" max="9" width="20.109375" style="16" customWidth="1"/>
    <col min="10" max="10" width="15.109375" style="16" customWidth="1"/>
    <col min="11" max="11" width="11.44140625" style="16" bestFit="1" customWidth="1"/>
    <col min="12" max="12" width="21.77734375" customWidth="1"/>
  </cols>
  <sheetData>
    <row r="1" spans="1:13" ht="35.25" customHeight="1" x14ac:dyDescent="0.25">
      <c r="B1" s="12"/>
      <c r="C1" s="47" t="s">
        <v>89</v>
      </c>
      <c r="D1" s="47"/>
      <c r="E1" s="47"/>
      <c r="F1" s="47"/>
      <c r="G1" s="47"/>
      <c r="H1" s="47"/>
      <c r="I1" s="47"/>
      <c r="J1" s="47"/>
      <c r="K1" s="47"/>
      <c r="L1" s="12"/>
      <c r="M1" s="12"/>
    </row>
    <row r="2" spans="1:13" x14ac:dyDescent="0.25">
      <c r="A2" s="22" t="s">
        <v>70</v>
      </c>
      <c r="B2" s="23" t="s">
        <v>71</v>
      </c>
      <c r="C2" s="20" t="s">
        <v>74</v>
      </c>
      <c r="D2" s="21" t="s">
        <v>79</v>
      </c>
      <c r="E2" s="21" t="s">
        <v>77</v>
      </c>
      <c r="F2" s="21" t="s">
        <v>78</v>
      </c>
      <c r="G2" s="21" t="s">
        <v>75</v>
      </c>
      <c r="H2" s="21" t="s">
        <v>86</v>
      </c>
      <c r="I2" s="21" t="s">
        <v>87</v>
      </c>
      <c r="J2" s="21" t="s">
        <v>88</v>
      </c>
      <c r="K2" s="21" t="s">
        <v>76</v>
      </c>
    </row>
    <row r="3" spans="1:13" x14ac:dyDescent="0.25">
      <c r="A3" t="s">
        <v>0</v>
      </c>
      <c r="B3">
        <v>1</v>
      </c>
      <c r="C3">
        <v>28.3</v>
      </c>
      <c r="D3" s="16">
        <v>0.40239999999999998</v>
      </c>
      <c r="E3" s="16">
        <v>0.1125</v>
      </c>
      <c r="F3" s="16">
        <v>0.26240000000000002</v>
      </c>
      <c r="G3" s="16">
        <f t="shared" ref="G3:G12" si="0">SUM(D3:D3)</f>
        <v>0.40239999999999998</v>
      </c>
      <c r="H3" s="16">
        <f>D3/$C$3</f>
        <v>1.4219081272084804E-2</v>
      </c>
      <c r="I3" s="16">
        <f>E3/$C$3</f>
        <v>3.9752650176678441E-3</v>
      </c>
      <c r="J3" s="16">
        <f t="shared" ref="J3" si="1">F3/$C$3</f>
        <v>9.2720848056537103E-3</v>
      </c>
      <c r="K3" s="16">
        <f t="shared" ref="K3:K12" si="2">G3/C3</f>
        <v>1.4219081272084804E-2</v>
      </c>
    </row>
    <row r="4" spans="1:13" x14ac:dyDescent="0.25">
      <c r="A4" t="s">
        <v>0</v>
      </c>
      <c r="B4">
        <v>2</v>
      </c>
      <c r="C4">
        <v>28.6</v>
      </c>
      <c r="D4" s="16">
        <v>0.37290000000000001</v>
      </c>
      <c r="E4" s="16">
        <v>6.0999999999999999E-2</v>
      </c>
      <c r="F4" s="16">
        <v>0.32</v>
      </c>
      <c r="G4" s="16">
        <f t="shared" si="0"/>
        <v>0.37290000000000001</v>
      </c>
      <c r="H4" s="16">
        <f>D4/$C4</f>
        <v>1.3038461538461539E-2</v>
      </c>
      <c r="I4" s="16">
        <f>E4/$C4</f>
        <v>2.1328671328671328E-3</v>
      </c>
      <c r="J4" s="16">
        <f>F4/$C4</f>
        <v>1.1188811188811189E-2</v>
      </c>
      <c r="K4" s="16">
        <f t="shared" si="2"/>
        <v>1.3038461538461539E-2</v>
      </c>
    </row>
    <row r="5" spans="1:13" x14ac:dyDescent="0.25">
      <c r="A5" t="s">
        <v>0</v>
      </c>
      <c r="B5">
        <v>3</v>
      </c>
      <c r="C5">
        <v>26.5</v>
      </c>
      <c r="D5" s="16">
        <v>0.46850000000000003</v>
      </c>
      <c r="E5" s="16">
        <v>0.1094</v>
      </c>
      <c r="F5" s="16">
        <v>0.1022</v>
      </c>
      <c r="G5" s="16">
        <f t="shared" si="0"/>
        <v>0.46850000000000003</v>
      </c>
      <c r="H5" s="16">
        <f t="shared" ref="H5:H11" si="3">D5/$C5</f>
        <v>1.7679245283018868E-2</v>
      </c>
      <c r="I5" s="16">
        <f t="shared" ref="I5:I11" si="4">E5/$C5</f>
        <v>4.1283018867924529E-3</v>
      </c>
      <c r="J5" s="16">
        <f t="shared" ref="J5:J12" si="5">F5/$C5</f>
        <v>3.8566037735849054E-3</v>
      </c>
      <c r="K5" s="16">
        <f t="shared" si="2"/>
        <v>1.7679245283018868E-2</v>
      </c>
    </row>
    <row r="6" spans="1:13" x14ac:dyDescent="0.25">
      <c r="A6" t="s">
        <v>0</v>
      </c>
      <c r="B6">
        <v>4</v>
      </c>
      <c r="C6">
        <v>29.8</v>
      </c>
      <c r="D6" s="16">
        <v>0.30449999999999999</v>
      </c>
      <c r="E6" s="16">
        <v>6.59E-2</v>
      </c>
      <c r="F6" s="16">
        <v>0.155</v>
      </c>
      <c r="G6" s="16">
        <f t="shared" si="0"/>
        <v>0.30449999999999999</v>
      </c>
      <c r="H6" s="16">
        <f t="shared" si="3"/>
        <v>1.0218120805369126E-2</v>
      </c>
      <c r="I6" s="16">
        <f t="shared" si="4"/>
        <v>2.2114093959731541E-3</v>
      </c>
      <c r="J6" s="16">
        <f t="shared" si="5"/>
        <v>5.2013422818791948E-3</v>
      </c>
      <c r="K6" s="16">
        <f t="shared" si="2"/>
        <v>1.0218120805369126E-2</v>
      </c>
    </row>
    <row r="7" spans="1:13" x14ac:dyDescent="0.25">
      <c r="A7" t="s">
        <v>0</v>
      </c>
      <c r="B7">
        <v>5</v>
      </c>
      <c r="C7">
        <v>34.9</v>
      </c>
      <c r="D7" s="16">
        <v>0.52769999999999995</v>
      </c>
      <c r="E7" s="16">
        <v>0.1452</v>
      </c>
      <c r="F7" s="16">
        <v>0.33079999999999998</v>
      </c>
      <c r="G7" s="16">
        <f t="shared" si="0"/>
        <v>0.52769999999999995</v>
      </c>
      <c r="H7" s="16">
        <f t="shared" si="3"/>
        <v>1.5120343839541547E-2</v>
      </c>
      <c r="I7" s="16">
        <f t="shared" si="4"/>
        <v>4.1604584527220627E-3</v>
      </c>
      <c r="J7" s="16">
        <f t="shared" si="5"/>
        <v>9.4785100286532958E-3</v>
      </c>
      <c r="K7" s="16">
        <f t="shared" si="2"/>
        <v>1.5120343839541547E-2</v>
      </c>
    </row>
    <row r="8" spans="1:13" x14ac:dyDescent="0.25">
      <c r="A8" t="s">
        <v>0</v>
      </c>
      <c r="B8">
        <v>6</v>
      </c>
      <c r="C8">
        <v>33.799999999999997</v>
      </c>
      <c r="D8" s="16">
        <v>0.51219999999999999</v>
      </c>
      <c r="E8" s="16">
        <v>0.1527</v>
      </c>
      <c r="F8" s="16">
        <v>0.28399999999999997</v>
      </c>
      <c r="G8" s="16">
        <f t="shared" si="0"/>
        <v>0.51219999999999999</v>
      </c>
      <c r="H8" s="16">
        <f t="shared" si="3"/>
        <v>1.5153846153846155E-2</v>
      </c>
      <c r="I8" s="16">
        <f t="shared" si="4"/>
        <v>4.5177514792899415E-3</v>
      </c>
      <c r="J8" s="16">
        <f t="shared" si="5"/>
        <v>8.4023668639053254E-3</v>
      </c>
      <c r="K8" s="16">
        <f t="shared" si="2"/>
        <v>1.5153846153846155E-2</v>
      </c>
    </row>
    <row r="9" spans="1:13" x14ac:dyDescent="0.25">
      <c r="A9" t="s">
        <v>0</v>
      </c>
      <c r="B9">
        <v>7</v>
      </c>
      <c r="C9">
        <v>25</v>
      </c>
      <c r="D9" s="16">
        <v>0.17829999999999999</v>
      </c>
      <c r="E9" s="16">
        <v>4.53E-2</v>
      </c>
      <c r="F9" s="16">
        <v>0.1517</v>
      </c>
      <c r="G9" s="16">
        <f t="shared" si="0"/>
        <v>0.17829999999999999</v>
      </c>
      <c r="H9" s="16">
        <f t="shared" si="3"/>
        <v>7.1319999999999995E-3</v>
      </c>
      <c r="I9" s="16">
        <f t="shared" si="4"/>
        <v>1.812E-3</v>
      </c>
      <c r="J9" s="16">
        <f t="shared" si="5"/>
        <v>6.0680000000000005E-3</v>
      </c>
      <c r="K9" s="16">
        <f t="shared" si="2"/>
        <v>7.1319999999999995E-3</v>
      </c>
    </row>
    <row r="10" spans="1:13" x14ac:dyDescent="0.25">
      <c r="A10" t="s">
        <v>0</v>
      </c>
      <c r="B10">
        <v>8</v>
      </c>
      <c r="C10">
        <v>32.9</v>
      </c>
      <c r="D10" s="16">
        <v>0.68810000000000004</v>
      </c>
      <c r="E10" s="16">
        <v>0.2273</v>
      </c>
      <c r="F10" s="16">
        <v>0.34279999999999999</v>
      </c>
      <c r="G10" s="16">
        <f t="shared" si="0"/>
        <v>0.68810000000000004</v>
      </c>
      <c r="H10" s="16">
        <f t="shared" si="3"/>
        <v>2.0914893617021278E-2</v>
      </c>
      <c r="I10" s="16">
        <f t="shared" si="4"/>
        <v>6.9088145896656541E-3</v>
      </c>
      <c r="J10" s="16">
        <f t="shared" si="5"/>
        <v>1.0419452887537994E-2</v>
      </c>
      <c r="K10" s="16">
        <f t="shared" si="2"/>
        <v>2.0914893617021278E-2</v>
      </c>
    </row>
    <row r="11" spans="1:13" x14ac:dyDescent="0.25">
      <c r="A11" t="s">
        <v>0</v>
      </c>
      <c r="B11">
        <v>9</v>
      </c>
      <c r="C11">
        <v>31.3</v>
      </c>
      <c r="D11" s="16">
        <v>0.38669999999999999</v>
      </c>
      <c r="E11" s="16">
        <v>3.2099999999999997E-2</v>
      </c>
      <c r="F11" s="16">
        <v>0.21759999999999999</v>
      </c>
      <c r="G11" s="16">
        <f t="shared" si="0"/>
        <v>0.38669999999999999</v>
      </c>
      <c r="H11" s="16">
        <f t="shared" si="3"/>
        <v>1.2354632587859423E-2</v>
      </c>
      <c r="I11" s="16">
        <f t="shared" si="4"/>
        <v>1.0255591054313098E-3</v>
      </c>
      <c r="J11" s="16">
        <f t="shared" si="5"/>
        <v>6.9520766773162931E-3</v>
      </c>
      <c r="K11" s="16">
        <f t="shared" si="2"/>
        <v>1.2354632587859423E-2</v>
      </c>
    </row>
    <row r="12" spans="1:13" x14ac:dyDescent="0.25">
      <c r="A12" t="s">
        <v>0</v>
      </c>
      <c r="B12">
        <v>10</v>
      </c>
      <c r="C12">
        <v>30.3</v>
      </c>
      <c r="D12" s="16">
        <v>0.45579999999999998</v>
      </c>
      <c r="E12" s="16">
        <v>0.1115</v>
      </c>
      <c r="F12" s="16">
        <v>0.2591</v>
      </c>
      <c r="G12" s="16">
        <f t="shared" si="0"/>
        <v>0.45579999999999998</v>
      </c>
      <c r="H12" s="16">
        <f>D12/$C12</f>
        <v>1.5042904290429041E-2</v>
      </c>
      <c r="I12" s="16">
        <f>E12/$C12</f>
        <v>3.67986798679868E-3</v>
      </c>
      <c r="J12" s="16">
        <f t="shared" si="5"/>
        <v>8.5511551155115512E-3</v>
      </c>
      <c r="K12" s="16">
        <f t="shared" si="2"/>
        <v>1.5042904290429041E-2</v>
      </c>
    </row>
    <row r="13" spans="1:13" s="22" customFormat="1" ht="13.8" x14ac:dyDescent="0.25">
      <c r="B13" s="23" t="s">
        <v>82</v>
      </c>
      <c r="C13" s="23">
        <f>AVERAGE(C3:C12)</f>
        <v>30.139999999999997</v>
      </c>
      <c r="D13" s="24">
        <f t="shared" ref="D13:K13" si="6">AVERAGE(D3:D12)</f>
        <v>0.42971000000000004</v>
      </c>
      <c r="E13" s="24">
        <f>AVERAGE(E3:E12)</f>
        <v>0.10629</v>
      </c>
      <c r="F13" s="24">
        <f>AVERAGE(F3:F12)</f>
        <v>0.24255999999999997</v>
      </c>
      <c r="G13" s="24">
        <f t="shared" si="6"/>
        <v>0.42971000000000004</v>
      </c>
      <c r="H13" s="24">
        <f t="shared" ref="H13:J13" si="7">AVERAGE(H3:H12)</f>
        <v>1.4087352938763179E-2</v>
      </c>
      <c r="I13" s="24">
        <f t="shared" si="7"/>
        <v>3.4552295047208226E-3</v>
      </c>
      <c r="J13" s="24">
        <f t="shared" si="7"/>
        <v>7.9390403622853455E-3</v>
      </c>
      <c r="K13" s="24">
        <f t="shared" si="6"/>
        <v>1.4087352938763179E-2</v>
      </c>
    </row>
    <row r="14" spans="1:13" s="22" customFormat="1" ht="13.8" x14ac:dyDescent="0.25">
      <c r="B14" s="23" t="s">
        <v>83</v>
      </c>
      <c r="C14" s="23">
        <f>STDEV(C3:C13)</f>
        <v>3.009717594725458</v>
      </c>
      <c r="D14" s="24">
        <f t="shared" ref="D14:K14" si="8">STDEV(D3:D13)</f>
        <v>0.13040896786647768</v>
      </c>
      <c r="E14" s="24">
        <f>STDEV(E3:E13)</f>
        <v>5.5940279763333357E-2</v>
      </c>
      <c r="F14" s="24">
        <f>STDEV(F3:F13)</f>
        <v>7.9032907070409747E-2</v>
      </c>
      <c r="G14" s="24">
        <f t="shared" si="8"/>
        <v>0.13040896786647768</v>
      </c>
      <c r="H14" s="24">
        <f t="shared" ref="H14:J14" si="9">STDEV(H3:H13)</f>
        <v>3.6069695844750931E-3</v>
      </c>
      <c r="I14" s="24">
        <f t="shared" si="9"/>
        <v>1.6194662308349243E-3</v>
      </c>
      <c r="J14" s="24">
        <f t="shared" si="9"/>
        <v>2.2379891781065379E-3</v>
      </c>
      <c r="K14" s="24">
        <f t="shared" si="8"/>
        <v>3.6069695844750931E-3</v>
      </c>
    </row>
    <row r="15" spans="1:13" x14ac:dyDescent="0.25">
      <c r="A15" t="s">
        <v>34</v>
      </c>
      <c r="B15">
        <v>1</v>
      </c>
      <c r="C15">
        <v>38.5</v>
      </c>
      <c r="D15" s="16">
        <v>1.448</v>
      </c>
      <c r="E15" s="16">
        <v>0.5282</v>
      </c>
      <c r="F15" s="16">
        <v>0.52780000000000005</v>
      </c>
      <c r="G15" s="16">
        <f t="shared" ref="G15:G24" si="10">SUM(D15:D15)</f>
        <v>1.448</v>
      </c>
      <c r="H15" s="16">
        <f>D15/$C15</f>
        <v>3.7610389610389608E-2</v>
      </c>
      <c r="I15" s="16">
        <f>E15/$C15</f>
        <v>1.371948051948052E-2</v>
      </c>
      <c r="J15" s="16">
        <f>F15/$C15</f>
        <v>1.370909090909091E-2</v>
      </c>
      <c r="K15" s="16">
        <f t="shared" ref="K15:K24" si="11">G15/C15</f>
        <v>3.7610389610389608E-2</v>
      </c>
    </row>
    <row r="16" spans="1:13" x14ac:dyDescent="0.25">
      <c r="A16" t="s">
        <v>34</v>
      </c>
      <c r="B16">
        <v>2</v>
      </c>
      <c r="C16">
        <v>38.9</v>
      </c>
      <c r="D16" s="16">
        <v>1.6915</v>
      </c>
      <c r="E16" s="16">
        <v>0.74590000000000001</v>
      </c>
      <c r="F16" s="16">
        <v>0.47610000000000002</v>
      </c>
      <c r="G16" s="16">
        <f t="shared" si="10"/>
        <v>1.6915</v>
      </c>
      <c r="H16" s="16">
        <f t="shared" ref="H16:H24" si="12">D16/$C16</f>
        <v>4.3483290488431879E-2</v>
      </c>
      <c r="I16" s="16">
        <f>E16/$C16</f>
        <v>1.9174807197943445E-2</v>
      </c>
      <c r="J16" s="16">
        <f t="shared" ref="J16:J23" si="13">F16/$C16</f>
        <v>1.2239074550128536E-2</v>
      </c>
      <c r="K16" s="16">
        <f t="shared" si="11"/>
        <v>4.3483290488431879E-2</v>
      </c>
    </row>
    <row r="17" spans="1:11" x14ac:dyDescent="0.25">
      <c r="A17" t="s">
        <v>34</v>
      </c>
      <c r="B17">
        <v>3</v>
      </c>
      <c r="C17">
        <v>39.4</v>
      </c>
      <c r="D17" s="16">
        <v>1.7264999999999999</v>
      </c>
      <c r="E17" s="16">
        <v>0.48620000000000002</v>
      </c>
      <c r="F17" s="16">
        <v>0.53300000000000003</v>
      </c>
      <c r="G17" s="16">
        <f t="shared" si="10"/>
        <v>1.7264999999999999</v>
      </c>
      <c r="H17" s="16">
        <f t="shared" si="12"/>
        <v>4.3819796954314719E-2</v>
      </c>
      <c r="I17" s="16">
        <f t="shared" ref="I17:I24" si="14">E17/$C17</f>
        <v>1.234010152284264E-2</v>
      </c>
      <c r="J17" s="16">
        <f t="shared" si="13"/>
        <v>1.3527918781725889E-2</v>
      </c>
      <c r="K17" s="16">
        <f t="shared" si="11"/>
        <v>4.3819796954314719E-2</v>
      </c>
    </row>
    <row r="18" spans="1:11" x14ac:dyDescent="0.25">
      <c r="A18" t="s">
        <v>34</v>
      </c>
      <c r="B18">
        <v>4</v>
      </c>
      <c r="C18">
        <v>38.799999999999997</v>
      </c>
      <c r="D18" s="16">
        <v>2.3220000000000001</v>
      </c>
      <c r="E18" s="16">
        <v>0.94059999999999999</v>
      </c>
      <c r="F18" s="16">
        <v>0.48049999999999998</v>
      </c>
      <c r="G18" s="16">
        <f t="shared" si="10"/>
        <v>2.3220000000000001</v>
      </c>
      <c r="H18" s="16">
        <f t="shared" si="12"/>
        <v>5.9845360824742275E-2</v>
      </c>
      <c r="I18" s="16">
        <f t="shared" si="14"/>
        <v>2.4242268041237115E-2</v>
      </c>
      <c r="J18" s="16">
        <f t="shared" si="13"/>
        <v>1.2384020618556701E-2</v>
      </c>
      <c r="K18" s="16">
        <f t="shared" si="11"/>
        <v>5.9845360824742275E-2</v>
      </c>
    </row>
    <row r="19" spans="1:11" x14ac:dyDescent="0.25">
      <c r="A19" t="s">
        <v>34</v>
      </c>
      <c r="B19">
        <v>5</v>
      </c>
      <c r="C19">
        <v>40.1</v>
      </c>
      <c r="D19" s="16">
        <v>2.3220000000000001</v>
      </c>
      <c r="E19" s="16">
        <v>0.62949999999999995</v>
      </c>
      <c r="F19" s="16">
        <v>0.4743</v>
      </c>
      <c r="G19" s="16">
        <f t="shared" si="10"/>
        <v>2.3220000000000001</v>
      </c>
      <c r="H19" s="16">
        <f t="shared" si="12"/>
        <v>5.7905236907730674E-2</v>
      </c>
      <c r="I19" s="16">
        <f t="shared" si="14"/>
        <v>1.5698254364089774E-2</v>
      </c>
      <c r="J19" s="16">
        <f t="shared" si="13"/>
        <v>1.1827930174563591E-2</v>
      </c>
      <c r="K19" s="16">
        <f t="shared" si="11"/>
        <v>5.7905236907730674E-2</v>
      </c>
    </row>
    <row r="20" spans="1:11" x14ac:dyDescent="0.25">
      <c r="A20" t="s">
        <v>34</v>
      </c>
      <c r="B20">
        <v>6</v>
      </c>
      <c r="C20">
        <v>40.6</v>
      </c>
      <c r="D20" s="16">
        <v>2.6021000000000001</v>
      </c>
      <c r="E20" s="16">
        <v>0.80479999999999996</v>
      </c>
      <c r="F20" s="16">
        <v>0.7208</v>
      </c>
      <c r="G20" s="16">
        <f t="shared" si="10"/>
        <v>2.6021000000000001</v>
      </c>
      <c r="H20" s="16">
        <f t="shared" si="12"/>
        <v>6.409113300492611E-2</v>
      </c>
      <c r="I20" s="16">
        <f t="shared" si="14"/>
        <v>1.9822660098522165E-2</v>
      </c>
      <c r="J20" s="16">
        <f t="shared" si="13"/>
        <v>1.7753694581280788E-2</v>
      </c>
      <c r="K20" s="16">
        <f t="shared" si="11"/>
        <v>6.409113300492611E-2</v>
      </c>
    </row>
    <row r="21" spans="1:11" x14ac:dyDescent="0.25">
      <c r="A21" t="s">
        <v>34</v>
      </c>
      <c r="B21">
        <v>7</v>
      </c>
      <c r="C21">
        <v>36.9</v>
      </c>
      <c r="D21" s="16">
        <v>1.6353</v>
      </c>
      <c r="E21" s="16">
        <v>0.52349999999999997</v>
      </c>
      <c r="F21" s="16">
        <v>0.39129999999999998</v>
      </c>
      <c r="G21" s="16">
        <f t="shared" si="10"/>
        <v>1.6353</v>
      </c>
      <c r="H21" s="16">
        <f t="shared" si="12"/>
        <v>4.4317073170731705E-2</v>
      </c>
      <c r="I21" s="16">
        <f t="shared" si="14"/>
        <v>1.4186991869918699E-2</v>
      </c>
      <c r="J21" s="16">
        <f t="shared" si="13"/>
        <v>1.0604336043360434E-2</v>
      </c>
      <c r="K21" s="16">
        <f t="shared" si="11"/>
        <v>4.4317073170731705E-2</v>
      </c>
    </row>
    <row r="22" spans="1:11" x14ac:dyDescent="0.25">
      <c r="A22" t="s">
        <v>34</v>
      </c>
      <c r="B22">
        <v>8</v>
      </c>
      <c r="C22">
        <v>36.799999999999997</v>
      </c>
      <c r="D22" s="16">
        <v>1.3735999999999999</v>
      </c>
      <c r="E22" s="16">
        <v>0.40410000000000001</v>
      </c>
      <c r="F22" s="16">
        <v>0.51790000000000003</v>
      </c>
      <c r="G22" s="16">
        <f t="shared" si="10"/>
        <v>1.3735999999999999</v>
      </c>
      <c r="H22" s="16">
        <f t="shared" si="12"/>
        <v>3.7326086956521738E-2</v>
      </c>
      <c r="I22" s="16">
        <f t="shared" si="14"/>
        <v>1.0980978260869566E-2</v>
      </c>
      <c r="J22" s="16">
        <f t="shared" si="13"/>
        <v>1.4073369565217392E-2</v>
      </c>
      <c r="K22" s="16">
        <f t="shared" si="11"/>
        <v>3.7326086956521738E-2</v>
      </c>
    </row>
    <row r="23" spans="1:11" x14ac:dyDescent="0.25">
      <c r="A23" t="s">
        <v>34</v>
      </c>
      <c r="B23">
        <v>9</v>
      </c>
      <c r="C23">
        <v>40.200000000000003</v>
      </c>
      <c r="D23" s="16">
        <v>1.8250999999999999</v>
      </c>
      <c r="E23" s="16">
        <v>0.70020000000000004</v>
      </c>
      <c r="F23" s="16">
        <v>0.90510000000000002</v>
      </c>
      <c r="G23" s="16">
        <f t="shared" si="10"/>
        <v>1.8250999999999999</v>
      </c>
      <c r="H23" s="16">
        <f t="shared" si="12"/>
        <v>4.5400497512437805E-2</v>
      </c>
      <c r="I23" s="16">
        <f t="shared" si="14"/>
        <v>1.7417910447761194E-2</v>
      </c>
      <c r="J23" s="16">
        <f t="shared" si="13"/>
        <v>2.2514925373134327E-2</v>
      </c>
      <c r="K23" s="16">
        <f t="shared" si="11"/>
        <v>4.5400497512437805E-2</v>
      </c>
    </row>
    <row r="24" spans="1:11" x14ac:dyDescent="0.25">
      <c r="A24" t="s">
        <v>34</v>
      </c>
      <c r="B24">
        <v>10</v>
      </c>
      <c r="C24">
        <v>38.4</v>
      </c>
      <c r="D24" s="16">
        <v>1.8927</v>
      </c>
      <c r="E24" s="16">
        <v>0.6663</v>
      </c>
      <c r="F24" s="16">
        <v>0.52300000000000002</v>
      </c>
      <c r="G24" s="16">
        <f t="shared" si="10"/>
        <v>1.8927</v>
      </c>
      <c r="H24" s="16">
        <f t="shared" si="12"/>
        <v>4.9289062500000001E-2</v>
      </c>
      <c r="I24" s="16">
        <f t="shared" si="14"/>
        <v>1.7351562500000001E-2</v>
      </c>
      <c r="J24" s="16">
        <f>F24/$C24</f>
        <v>1.3619791666666667E-2</v>
      </c>
      <c r="K24" s="16">
        <f t="shared" si="11"/>
        <v>4.9289062500000001E-2</v>
      </c>
    </row>
    <row r="25" spans="1:11" s="22" customFormat="1" ht="13.8" x14ac:dyDescent="0.25">
      <c r="B25" s="23" t="s">
        <v>44</v>
      </c>
      <c r="C25" s="23">
        <f>AVERAGE(C15:C24)</f>
        <v>38.86</v>
      </c>
      <c r="D25" s="24">
        <f t="shared" ref="D25:K25" si="15">AVERAGE(D15:D24)</f>
        <v>1.88388</v>
      </c>
      <c r="E25" s="24">
        <f>AVERAGE(E15:E24)</f>
        <v>0.64293</v>
      </c>
      <c r="F25" s="24">
        <f>AVERAGE(F15:F24)</f>
        <v>0.55498000000000003</v>
      </c>
      <c r="G25" s="24">
        <f t="shared" si="15"/>
        <v>1.88388</v>
      </c>
      <c r="H25" s="24">
        <f t="shared" ref="H25:J25" si="16">AVERAGE(H15:H24)</f>
        <v>4.8308792793022644E-2</v>
      </c>
      <c r="I25" s="24">
        <f t="shared" si="16"/>
        <v>1.6493501482266512E-2</v>
      </c>
      <c r="J25" s="24">
        <f t="shared" si="16"/>
        <v>1.4225415226372523E-2</v>
      </c>
      <c r="K25" s="24">
        <f t="shared" si="15"/>
        <v>4.8308792793022644E-2</v>
      </c>
    </row>
    <row r="26" spans="1:11" s="22" customFormat="1" ht="13.8" x14ac:dyDescent="0.25">
      <c r="B26" s="23" t="s">
        <v>45</v>
      </c>
      <c r="C26" s="23">
        <f>STDEV(C15:C25)</f>
        <v>1.2281693694275246</v>
      </c>
      <c r="D26" s="24">
        <f t="shared" ref="D26:K26" si="17">STDEV(D15:D25)</f>
        <v>0.38434603107096033</v>
      </c>
      <c r="E26" s="24">
        <f>STDEV(E15:E25)</f>
        <v>0.15441796559986168</v>
      </c>
      <c r="F26" s="24">
        <f>STDEV(F15:F25)</f>
        <v>0.14098565033364224</v>
      </c>
      <c r="G26" s="24">
        <f t="shared" si="17"/>
        <v>0.38434603107096033</v>
      </c>
      <c r="H26" s="24">
        <f t="shared" ref="H26:J26" si="18">STDEV(H15:H25)</f>
        <v>8.821176532202421E-3</v>
      </c>
      <c r="I26" s="24">
        <f t="shared" si="18"/>
        <v>3.757567319774233E-3</v>
      </c>
      <c r="J26" s="24">
        <f t="shared" si="18"/>
        <v>3.2939969028018541E-3</v>
      </c>
      <c r="K26" s="24">
        <f t="shared" si="17"/>
        <v>8.821176532202421E-3</v>
      </c>
    </row>
  </sheetData>
  <mergeCells count="1">
    <mergeCell ref="C1:K1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ED29C-CBB7-437B-AED8-6C1BEDB86C77}">
  <dimension ref="A1:K28"/>
  <sheetViews>
    <sheetView workbookViewId="0">
      <selection sqref="A1:XFD1048576"/>
    </sheetView>
  </sheetViews>
  <sheetFormatPr defaultRowHeight="14.4" x14ac:dyDescent="0.25"/>
  <cols>
    <col min="1" max="1" width="7.88671875" customWidth="1"/>
    <col min="2" max="2" width="6.44140625" customWidth="1"/>
    <col min="4" max="4" width="8.21875" customWidth="1"/>
    <col min="5" max="5" width="9.109375" style="16" customWidth="1"/>
    <col min="6" max="6" width="8.5546875" style="16" customWidth="1"/>
    <col min="7" max="7" width="13.21875" style="16" customWidth="1"/>
    <col min="8" max="8" width="20.109375" style="16" customWidth="1"/>
    <col min="9" max="9" width="11.44140625" style="16" bestFit="1" customWidth="1"/>
    <col min="10" max="10" width="21.77734375" customWidth="1"/>
  </cols>
  <sheetData>
    <row r="1" spans="1:11" x14ac:dyDescent="0.25">
      <c r="A1" s="48" t="s">
        <v>90</v>
      </c>
      <c r="B1" s="48"/>
      <c r="C1" s="12"/>
      <c r="D1" s="12"/>
      <c r="E1" s="12"/>
      <c r="F1" s="12"/>
      <c r="G1" s="12"/>
      <c r="H1" s="12"/>
      <c r="I1" s="12"/>
      <c r="J1" s="12"/>
    </row>
    <row r="2" spans="1:11" ht="15.6" x14ac:dyDescent="0.25">
      <c r="C2" s="49" t="s">
        <v>91</v>
      </c>
      <c r="D2" s="49"/>
      <c r="E2" s="49"/>
      <c r="F2" s="50"/>
    </row>
    <row r="3" spans="1:11" x14ac:dyDescent="0.25">
      <c r="A3" s="51" t="s">
        <v>92</v>
      </c>
      <c r="B3" s="51" t="s">
        <v>93</v>
      </c>
      <c r="C3" s="51" t="s">
        <v>94</v>
      </c>
      <c r="D3" s="51" t="s">
        <v>95</v>
      </c>
      <c r="E3" s="51" t="s">
        <v>96</v>
      </c>
      <c r="F3" s="51" t="s">
        <v>97</v>
      </c>
    </row>
    <row r="4" spans="1:11" x14ac:dyDescent="0.25">
      <c r="A4" t="s">
        <v>0</v>
      </c>
      <c r="B4">
        <v>1</v>
      </c>
      <c r="C4">
        <v>4.5</v>
      </c>
      <c r="D4">
        <v>6.3</v>
      </c>
      <c r="E4">
        <v>5.2</v>
      </c>
      <c r="F4">
        <v>8.1999999999999993</v>
      </c>
    </row>
    <row r="5" spans="1:11" x14ac:dyDescent="0.25">
      <c r="A5" t="s">
        <v>0</v>
      </c>
      <c r="B5">
        <v>2</v>
      </c>
      <c r="C5">
        <v>5.5</v>
      </c>
      <c r="D5">
        <v>7.7</v>
      </c>
      <c r="E5">
        <v>6.2</v>
      </c>
      <c r="F5">
        <v>7.7</v>
      </c>
    </row>
    <row r="6" spans="1:11" x14ac:dyDescent="0.25">
      <c r="A6" t="s">
        <v>0</v>
      </c>
      <c r="B6">
        <v>3</v>
      </c>
      <c r="C6">
        <v>4.8</v>
      </c>
      <c r="D6">
        <v>6.7</v>
      </c>
      <c r="E6">
        <v>4.0999999999999996</v>
      </c>
      <c r="F6">
        <v>9.6999999999999993</v>
      </c>
    </row>
    <row r="7" spans="1:11" x14ac:dyDescent="0.25">
      <c r="A7" t="s">
        <v>0</v>
      </c>
      <c r="B7">
        <v>4</v>
      </c>
      <c r="C7">
        <v>5.7</v>
      </c>
      <c r="D7">
        <v>6.7</v>
      </c>
      <c r="E7">
        <v>7.3</v>
      </c>
      <c r="F7">
        <v>8.4</v>
      </c>
    </row>
    <row r="8" spans="1:11" x14ac:dyDescent="0.25">
      <c r="A8" t="s">
        <v>0</v>
      </c>
      <c r="B8">
        <v>5</v>
      </c>
      <c r="C8">
        <v>4.4000000000000004</v>
      </c>
      <c r="D8">
        <v>5.4</v>
      </c>
      <c r="E8">
        <v>7.1</v>
      </c>
      <c r="F8">
        <v>7.7</v>
      </c>
    </row>
    <row r="9" spans="1:11" x14ac:dyDescent="0.25">
      <c r="A9" t="s">
        <v>0</v>
      </c>
      <c r="B9">
        <v>6</v>
      </c>
      <c r="C9">
        <v>5.2</v>
      </c>
      <c r="D9">
        <v>7.1</v>
      </c>
      <c r="E9">
        <v>5.9</v>
      </c>
      <c r="F9">
        <v>7.4</v>
      </c>
    </row>
    <row r="10" spans="1:11" x14ac:dyDescent="0.25">
      <c r="A10" t="s">
        <v>0</v>
      </c>
      <c r="B10">
        <v>7</v>
      </c>
      <c r="C10">
        <v>5.9</v>
      </c>
      <c r="D10">
        <v>9.4</v>
      </c>
      <c r="E10">
        <v>7.4</v>
      </c>
      <c r="F10">
        <v>8.5</v>
      </c>
    </row>
    <row r="11" spans="1:11" x14ac:dyDescent="0.25">
      <c r="A11" t="s">
        <v>0</v>
      </c>
      <c r="B11">
        <v>8</v>
      </c>
      <c r="C11">
        <v>4.0999999999999996</v>
      </c>
      <c r="D11">
        <v>7.5</v>
      </c>
      <c r="E11">
        <v>6.4</v>
      </c>
      <c r="F11">
        <v>7.7</v>
      </c>
    </row>
    <row r="12" spans="1:11" x14ac:dyDescent="0.25">
      <c r="A12" t="s">
        <v>0</v>
      </c>
      <c r="B12">
        <v>9</v>
      </c>
      <c r="C12">
        <v>5.3</v>
      </c>
      <c r="D12">
        <v>7.8</v>
      </c>
      <c r="E12"/>
      <c r="F12"/>
      <c r="J12" s="16"/>
      <c r="K12" s="16"/>
    </row>
    <row r="13" spans="1:11" ht="17.399999999999999" x14ac:dyDescent="0.25">
      <c r="A13" t="s">
        <v>0</v>
      </c>
      <c r="B13">
        <v>10</v>
      </c>
      <c r="C13">
        <v>5.8</v>
      </c>
      <c r="D13">
        <v>8.6999999999999993</v>
      </c>
      <c r="E13"/>
      <c r="F13"/>
      <c r="G13" s="52"/>
      <c r="H13" s="52"/>
      <c r="I13" s="52"/>
      <c r="J13" s="16"/>
      <c r="K13" s="16"/>
    </row>
    <row r="14" spans="1:11" ht="17.399999999999999" x14ac:dyDescent="0.25">
      <c r="B14" s="53" t="s">
        <v>27</v>
      </c>
      <c r="C14" s="54">
        <f>AVERAGE(C4:C13)</f>
        <v>5.1199999999999992</v>
      </c>
      <c r="D14" s="54">
        <f t="shared" ref="D14:F14" si="0">AVERAGE(D4:D13)</f>
        <v>7.33</v>
      </c>
      <c r="E14" s="54">
        <f t="shared" si="0"/>
        <v>6.1999999999999993</v>
      </c>
      <c r="F14" s="54">
        <f t="shared" si="0"/>
        <v>8.1624999999999996</v>
      </c>
      <c r="G14" s="52"/>
      <c r="H14" s="52"/>
      <c r="I14" s="52"/>
      <c r="J14" s="16"/>
      <c r="K14" s="16"/>
    </row>
    <row r="15" spans="1:11" ht="17.399999999999999" x14ac:dyDescent="0.25">
      <c r="B15" s="53" t="s">
        <v>98</v>
      </c>
      <c r="C15" s="54">
        <f t="shared" ref="C15:F15" si="1">STDEV(C4:C13)</f>
        <v>0.63560994328283527</v>
      </c>
      <c r="D15" s="54">
        <f t="shared" si="1"/>
        <v>1.1633763124820946</v>
      </c>
      <c r="E15" s="54">
        <f t="shared" si="1"/>
        <v>1.1338934190276853</v>
      </c>
      <c r="F15" s="54">
        <f t="shared" si="1"/>
        <v>0.73277846973985616</v>
      </c>
      <c r="G15" s="52"/>
      <c r="H15" s="52"/>
      <c r="I15" s="52"/>
      <c r="J15" s="16"/>
      <c r="K15" s="16"/>
    </row>
    <row r="16" spans="1:11" ht="17.399999999999999" x14ac:dyDescent="0.25">
      <c r="A16" t="s">
        <v>34</v>
      </c>
      <c r="B16">
        <v>1</v>
      </c>
      <c r="C16">
        <v>5.3</v>
      </c>
      <c r="D16">
        <v>7.5</v>
      </c>
      <c r="E16">
        <v>7.2</v>
      </c>
      <c r="F16">
        <v>7.9</v>
      </c>
      <c r="G16" s="52"/>
      <c r="H16" s="52"/>
      <c r="I16" s="52"/>
    </row>
    <row r="17" spans="1:9" x14ac:dyDescent="0.25">
      <c r="A17" t="s">
        <v>34</v>
      </c>
      <c r="B17">
        <v>2</v>
      </c>
      <c r="C17">
        <v>4.3</v>
      </c>
      <c r="D17">
        <v>6</v>
      </c>
      <c r="E17">
        <v>6.1</v>
      </c>
      <c r="F17">
        <v>10.199999999999999</v>
      </c>
    </row>
    <row r="18" spans="1:9" x14ac:dyDescent="0.25">
      <c r="A18" t="s">
        <v>34</v>
      </c>
      <c r="B18">
        <v>3</v>
      </c>
      <c r="C18">
        <v>4.7</v>
      </c>
      <c r="D18">
        <v>8.1999999999999993</v>
      </c>
      <c r="E18">
        <v>6.7</v>
      </c>
      <c r="F18">
        <v>8.9</v>
      </c>
    </row>
    <row r="19" spans="1:9" x14ac:dyDescent="0.25">
      <c r="A19" t="s">
        <v>34</v>
      </c>
      <c r="B19">
        <v>4</v>
      </c>
      <c r="C19">
        <v>4.9000000000000004</v>
      </c>
      <c r="D19">
        <v>6.3</v>
      </c>
      <c r="E19">
        <v>6.6</v>
      </c>
      <c r="F19">
        <v>10.4</v>
      </c>
    </row>
    <row r="20" spans="1:9" x14ac:dyDescent="0.25">
      <c r="A20" t="s">
        <v>34</v>
      </c>
      <c r="B20">
        <v>5</v>
      </c>
      <c r="C20" s="10">
        <v>4.4000000000000004</v>
      </c>
      <c r="D20">
        <v>6.9</v>
      </c>
      <c r="E20">
        <v>6.6</v>
      </c>
      <c r="F20">
        <v>7.9</v>
      </c>
    </row>
    <row r="21" spans="1:9" x14ac:dyDescent="0.25">
      <c r="A21" t="s">
        <v>34</v>
      </c>
      <c r="B21">
        <v>6</v>
      </c>
      <c r="C21">
        <v>3.9</v>
      </c>
      <c r="D21">
        <v>7.5</v>
      </c>
      <c r="E21">
        <v>8.4</v>
      </c>
      <c r="F21">
        <v>11.2</v>
      </c>
    </row>
    <row r="22" spans="1:9" x14ac:dyDescent="0.25">
      <c r="A22" t="s">
        <v>34</v>
      </c>
      <c r="B22">
        <v>7</v>
      </c>
      <c r="C22">
        <v>4.9000000000000004</v>
      </c>
      <c r="D22">
        <v>8.8000000000000007</v>
      </c>
      <c r="E22">
        <v>6.2</v>
      </c>
      <c r="F22">
        <v>9</v>
      </c>
    </row>
    <row r="23" spans="1:9" x14ac:dyDescent="0.25">
      <c r="A23" t="s">
        <v>34</v>
      </c>
      <c r="B23">
        <v>8</v>
      </c>
      <c r="C23">
        <v>4.3</v>
      </c>
      <c r="D23">
        <v>7.3</v>
      </c>
      <c r="E23">
        <v>6.3</v>
      </c>
      <c r="F23">
        <v>9.4</v>
      </c>
    </row>
    <row r="24" spans="1:9" x14ac:dyDescent="0.25">
      <c r="A24" t="s">
        <v>34</v>
      </c>
      <c r="B24">
        <v>9</v>
      </c>
      <c r="C24">
        <v>4.2</v>
      </c>
      <c r="D24">
        <v>11.4</v>
      </c>
      <c r="E24"/>
      <c r="F24"/>
    </row>
    <row r="25" spans="1:9" x14ac:dyDescent="0.25">
      <c r="A25" t="s">
        <v>34</v>
      </c>
      <c r="B25">
        <v>10</v>
      </c>
      <c r="C25">
        <v>5.4</v>
      </c>
      <c r="D25">
        <v>9.6999999999999993</v>
      </c>
      <c r="E25"/>
      <c r="F25"/>
    </row>
    <row r="26" spans="1:9" x14ac:dyDescent="0.25">
      <c r="B26" s="53" t="s">
        <v>27</v>
      </c>
      <c r="C26" s="54">
        <f>AVERAGE(C16:C25)</f>
        <v>4.63</v>
      </c>
      <c r="D26" s="54">
        <f t="shared" ref="D26:F26" si="2">AVERAGE(D16:D25)</f>
        <v>7.9600000000000009</v>
      </c>
      <c r="E26" s="54">
        <f t="shared" si="2"/>
        <v>6.7625000000000002</v>
      </c>
      <c r="F26" s="54">
        <f t="shared" si="2"/>
        <v>9.3625000000000007</v>
      </c>
    </row>
    <row r="27" spans="1:9" ht="17.399999999999999" x14ac:dyDescent="0.25">
      <c r="B27" s="53" t="s">
        <v>98</v>
      </c>
      <c r="C27" s="54">
        <f t="shared" ref="C27:F27" si="3">STDEV(C16:C25)</f>
        <v>0.4922736366426041</v>
      </c>
      <c r="D27" s="54">
        <f t="shared" si="3"/>
        <v>1.6399186971716968</v>
      </c>
      <c r="E27" s="54">
        <f t="shared" si="3"/>
        <v>0.74630039911170265</v>
      </c>
      <c r="F27" s="54">
        <f t="shared" si="3"/>
        <v>1.1819324370344786</v>
      </c>
      <c r="G27" s="52"/>
      <c r="H27" s="52"/>
      <c r="I27" s="52"/>
    </row>
    <row r="28" spans="1:9" ht="23.4" x14ac:dyDescent="0.25">
      <c r="C28" s="55"/>
      <c r="D28" s="56"/>
      <c r="E28" s="52"/>
      <c r="F28" s="52"/>
      <c r="G28" s="52"/>
      <c r="H28" s="52"/>
      <c r="I28" s="52"/>
    </row>
  </sheetData>
  <mergeCells count="1">
    <mergeCell ref="C2:F2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C1F3D-0FE7-41AA-A944-481F2076A509}">
  <dimension ref="A1:U23"/>
  <sheetViews>
    <sheetView workbookViewId="0">
      <selection sqref="A1:XFD1048576"/>
    </sheetView>
  </sheetViews>
  <sheetFormatPr defaultRowHeight="14.4" x14ac:dyDescent="0.25"/>
  <cols>
    <col min="3" max="3" width="16.44140625" customWidth="1"/>
    <col min="9" max="9" width="14.21875" customWidth="1"/>
    <col min="14" max="14" width="16.77734375" customWidth="1"/>
    <col min="19" max="19" width="20.77734375" customWidth="1"/>
  </cols>
  <sheetData>
    <row r="1" spans="1:21" s="57" customFormat="1" x14ac:dyDescent="0.25">
      <c r="A1" s="57" t="s">
        <v>99</v>
      </c>
      <c r="G1" s="57" t="s">
        <v>100</v>
      </c>
      <c r="L1" s="57" t="s">
        <v>101</v>
      </c>
      <c r="S1" s="58" t="s">
        <v>102</v>
      </c>
    </row>
    <row r="2" spans="1:21" ht="28.8" x14ac:dyDescent="0.25">
      <c r="A2" s="57"/>
      <c r="B2" s="57"/>
      <c r="C2" s="59" t="s">
        <v>103</v>
      </c>
      <c r="D2" s="59"/>
      <c r="E2" s="59"/>
      <c r="F2" s="59"/>
      <c r="G2" s="59"/>
      <c r="H2" s="59"/>
      <c r="I2" s="59" t="s">
        <v>104</v>
      </c>
      <c r="J2" s="59"/>
      <c r="K2" s="59"/>
      <c r="L2" s="59"/>
      <c r="M2" s="59"/>
      <c r="N2" s="59" t="s">
        <v>105</v>
      </c>
      <c r="O2" s="59"/>
      <c r="P2" s="59"/>
      <c r="Q2" s="59"/>
      <c r="R2" s="59"/>
      <c r="S2" s="60" t="s">
        <v>106</v>
      </c>
      <c r="U2" s="48"/>
    </row>
    <row r="3" spans="1:21" ht="15.6" x14ac:dyDescent="0.25">
      <c r="A3" s="51" t="s">
        <v>92</v>
      </c>
      <c r="B3" s="51" t="s">
        <v>93</v>
      </c>
      <c r="C3" s="61"/>
      <c r="D3" s="61"/>
      <c r="E3" s="61"/>
      <c r="F3" s="61"/>
      <c r="G3" s="51" t="s">
        <v>92</v>
      </c>
      <c r="H3" s="51" t="s">
        <v>93</v>
      </c>
      <c r="I3" s="62"/>
      <c r="J3" s="62"/>
      <c r="K3" s="62"/>
      <c r="L3" s="51" t="s">
        <v>92</v>
      </c>
      <c r="M3" s="51" t="s">
        <v>93</v>
      </c>
      <c r="N3" s="62"/>
      <c r="O3" s="62"/>
      <c r="P3" s="62"/>
      <c r="Q3" s="51" t="s">
        <v>92</v>
      </c>
      <c r="R3" s="51" t="s">
        <v>93</v>
      </c>
      <c r="S3" s="63"/>
    </row>
    <row r="4" spans="1:21" x14ac:dyDescent="0.25">
      <c r="A4" t="s">
        <v>0</v>
      </c>
      <c r="B4">
        <v>1</v>
      </c>
      <c r="C4" s="3">
        <v>8.1999999999999993</v>
      </c>
      <c r="D4" s="3"/>
      <c r="E4" s="3"/>
      <c r="F4" s="3"/>
      <c r="G4" t="s">
        <v>0</v>
      </c>
      <c r="H4">
        <v>1</v>
      </c>
      <c r="I4" s="3">
        <v>2.8564544721998386</v>
      </c>
      <c r="J4" s="3"/>
      <c r="K4" s="3"/>
      <c r="L4" t="s">
        <v>0</v>
      </c>
      <c r="M4">
        <v>1</v>
      </c>
      <c r="N4" s="64">
        <f t="shared" ref="N4:N11" si="0">(C4*I4)/22.5</f>
        <v>1.0410189632017188</v>
      </c>
      <c r="O4" s="64"/>
      <c r="P4" s="64"/>
      <c r="Q4" t="s">
        <v>0</v>
      </c>
      <c r="R4">
        <v>1</v>
      </c>
      <c r="S4" s="64">
        <f t="shared" ref="S4:S11" si="1">1/(C4*I4)</f>
        <v>4.2693213107043486E-2</v>
      </c>
    </row>
    <row r="5" spans="1:21" x14ac:dyDescent="0.25">
      <c r="A5" t="s">
        <v>0</v>
      </c>
      <c r="B5">
        <v>2</v>
      </c>
      <c r="C5" s="3">
        <v>7.3</v>
      </c>
      <c r="D5" s="3"/>
      <c r="E5" s="3"/>
      <c r="F5" s="3"/>
      <c r="G5" t="s">
        <v>0</v>
      </c>
      <c r="H5">
        <v>2</v>
      </c>
      <c r="I5" s="3">
        <v>2.8564544721998373</v>
      </c>
      <c r="J5" s="3"/>
      <c r="K5" s="3"/>
      <c r="L5" t="s">
        <v>0</v>
      </c>
      <c r="M5">
        <v>2</v>
      </c>
      <c r="N5" s="64">
        <f t="shared" si="0"/>
        <v>0.92676078431372499</v>
      </c>
      <c r="O5" s="64"/>
      <c r="P5" s="64"/>
      <c r="Q5" t="s">
        <v>0</v>
      </c>
      <c r="R5">
        <v>2</v>
      </c>
      <c r="S5" s="64">
        <f t="shared" si="1"/>
        <v>4.7956759928459824E-2</v>
      </c>
    </row>
    <row r="6" spans="1:21" x14ac:dyDescent="0.25">
      <c r="A6" t="s">
        <v>0</v>
      </c>
      <c r="B6">
        <v>3</v>
      </c>
      <c r="C6" s="3">
        <v>8.5</v>
      </c>
      <c r="D6" s="3"/>
      <c r="E6" s="3"/>
      <c r="F6" s="3"/>
      <c r="G6" t="s">
        <v>0</v>
      </c>
      <c r="H6">
        <v>3</v>
      </c>
      <c r="I6" s="3">
        <v>2.9029008863819499</v>
      </c>
      <c r="J6" s="3"/>
      <c r="K6" s="3"/>
      <c r="L6" t="s">
        <v>0</v>
      </c>
      <c r="M6">
        <v>3</v>
      </c>
      <c r="N6" s="64">
        <f t="shared" si="0"/>
        <v>1.0966514459665144</v>
      </c>
      <c r="O6" s="64"/>
      <c r="P6" s="64"/>
      <c r="Q6" t="s">
        <v>0</v>
      </c>
      <c r="R6">
        <v>3</v>
      </c>
      <c r="S6" s="64">
        <f t="shared" si="1"/>
        <v>4.0527411519777935E-2</v>
      </c>
    </row>
    <row r="7" spans="1:21" x14ac:dyDescent="0.25">
      <c r="A7" t="s">
        <v>0</v>
      </c>
      <c r="B7">
        <v>4</v>
      </c>
      <c r="C7" s="3">
        <v>8.4</v>
      </c>
      <c r="D7" s="3"/>
      <c r="E7" s="3"/>
      <c r="F7" s="3"/>
      <c r="G7" t="s">
        <v>0</v>
      </c>
      <c r="H7">
        <v>4</v>
      </c>
      <c r="I7" s="3">
        <v>3.2714594594594582</v>
      </c>
      <c r="J7" s="3"/>
      <c r="K7" s="3"/>
      <c r="L7" t="s">
        <v>0</v>
      </c>
      <c r="M7">
        <v>4</v>
      </c>
      <c r="N7" s="64">
        <f t="shared" si="0"/>
        <v>1.2213448648648644</v>
      </c>
      <c r="O7" s="64"/>
      <c r="P7" s="64"/>
      <c r="Q7" t="s">
        <v>0</v>
      </c>
      <c r="R7">
        <v>4</v>
      </c>
      <c r="S7" s="64">
        <f t="shared" si="1"/>
        <v>3.6389758309060397E-2</v>
      </c>
    </row>
    <row r="8" spans="1:21" x14ac:dyDescent="0.25">
      <c r="A8" t="s">
        <v>0</v>
      </c>
      <c r="B8">
        <v>5</v>
      </c>
      <c r="C8" s="3">
        <v>7.4</v>
      </c>
      <c r="D8" s="3"/>
      <c r="E8" s="3"/>
      <c r="F8" s="3"/>
      <c r="G8" t="s">
        <v>0</v>
      </c>
      <c r="H8">
        <v>5</v>
      </c>
      <c r="I8" s="3">
        <v>4.3427397260273981</v>
      </c>
      <c r="J8" s="3"/>
      <c r="K8" s="3"/>
      <c r="L8" t="s">
        <v>0</v>
      </c>
      <c r="M8">
        <v>5</v>
      </c>
      <c r="N8" s="64">
        <f t="shared" si="0"/>
        <v>1.4282788432267886</v>
      </c>
      <c r="O8" s="64"/>
      <c r="P8" s="64"/>
      <c r="Q8" t="s">
        <v>0</v>
      </c>
      <c r="R8">
        <v>5</v>
      </c>
      <c r="S8" s="64">
        <f t="shared" si="1"/>
        <v>3.1117484275013763E-2</v>
      </c>
    </row>
    <row r="9" spans="1:21" x14ac:dyDescent="0.25">
      <c r="A9" t="s">
        <v>0</v>
      </c>
      <c r="B9">
        <v>6</v>
      </c>
      <c r="C9" s="3">
        <v>7.7</v>
      </c>
      <c r="D9" s="3"/>
      <c r="E9" s="3"/>
      <c r="F9" s="3"/>
      <c r="G9" t="s">
        <v>0</v>
      </c>
      <c r="H9">
        <v>6</v>
      </c>
      <c r="I9" s="3">
        <v>3.1351329572925044</v>
      </c>
      <c r="J9" s="3"/>
      <c r="K9" s="3"/>
      <c r="L9" t="s">
        <v>0</v>
      </c>
      <c r="M9">
        <v>6</v>
      </c>
      <c r="N9" s="64">
        <f t="shared" si="0"/>
        <v>1.0729121676067683</v>
      </c>
      <c r="O9" s="64"/>
      <c r="P9" s="64"/>
      <c r="Q9" t="s">
        <v>0</v>
      </c>
      <c r="R9">
        <v>6</v>
      </c>
      <c r="S9" s="64">
        <f t="shared" si="1"/>
        <v>4.1424121923774961E-2</v>
      </c>
    </row>
    <row r="10" spans="1:21" x14ac:dyDescent="0.25">
      <c r="A10" t="s">
        <v>0</v>
      </c>
      <c r="B10">
        <v>7</v>
      </c>
      <c r="C10" s="3">
        <v>7.7</v>
      </c>
      <c r="D10" s="3"/>
      <c r="E10" s="3"/>
      <c r="F10" s="3"/>
      <c r="G10" t="s">
        <v>0</v>
      </c>
      <c r="H10">
        <v>7</v>
      </c>
      <c r="I10" s="3">
        <v>2.5313295729250593</v>
      </c>
      <c r="J10" s="3"/>
      <c r="K10" s="3"/>
      <c r="L10" t="s">
        <v>0</v>
      </c>
      <c r="M10">
        <v>7</v>
      </c>
      <c r="N10" s="64">
        <f t="shared" si="0"/>
        <v>0.86627723162324244</v>
      </c>
      <c r="O10" s="64"/>
      <c r="P10" s="64"/>
      <c r="Q10" t="s">
        <v>0</v>
      </c>
      <c r="R10">
        <v>7</v>
      </c>
      <c r="S10" s="64">
        <f t="shared" si="1"/>
        <v>5.1305105134950645E-2</v>
      </c>
    </row>
    <row r="11" spans="1:21" x14ac:dyDescent="0.25">
      <c r="A11" t="s">
        <v>0</v>
      </c>
      <c r="B11">
        <v>8</v>
      </c>
      <c r="C11" s="3">
        <v>9.6999999999999993</v>
      </c>
      <c r="D11" s="3"/>
      <c r="E11" s="3"/>
      <c r="F11" s="3"/>
      <c r="G11" t="s">
        <v>0</v>
      </c>
      <c r="H11">
        <v>8</v>
      </c>
      <c r="I11" s="3">
        <v>2.0668654311039485</v>
      </c>
      <c r="J11" s="3"/>
      <c r="K11" s="3"/>
      <c r="L11" t="s">
        <v>0</v>
      </c>
      <c r="M11">
        <v>8</v>
      </c>
      <c r="N11" s="64">
        <f t="shared" si="0"/>
        <v>0.8910486525203688</v>
      </c>
      <c r="O11" s="64"/>
      <c r="P11" s="64"/>
      <c r="Q11" t="s">
        <v>0</v>
      </c>
      <c r="R11">
        <v>8</v>
      </c>
      <c r="S11" s="64">
        <f t="shared" si="1"/>
        <v>4.9878807760644107E-2</v>
      </c>
    </row>
    <row r="12" spans="1:21" s="65" customFormat="1" x14ac:dyDescent="0.25">
      <c r="B12" s="53" t="s">
        <v>27</v>
      </c>
      <c r="C12" s="54">
        <f>AVERAGE(C4:C11)</f>
        <v>8.1125000000000007</v>
      </c>
      <c r="D12" s="54"/>
      <c r="E12" s="54"/>
      <c r="F12" s="54"/>
      <c r="H12" s="53" t="s">
        <v>27</v>
      </c>
      <c r="I12" s="54">
        <f>AVERAGE(I4:I11)</f>
        <v>2.9954171221987496</v>
      </c>
      <c r="J12" s="54"/>
      <c r="K12" s="54"/>
      <c r="M12" s="53" t="s">
        <v>27</v>
      </c>
      <c r="N12" s="54">
        <f t="shared" ref="N12:S12" si="2">AVERAGE(N4:N11)</f>
        <v>1.0680366191654989</v>
      </c>
      <c r="O12" s="54"/>
      <c r="P12" s="54"/>
      <c r="R12" s="53" t="s">
        <v>27</v>
      </c>
      <c r="S12" s="54">
        <f t="shared" si="2"/>
        <v>4.2661582744840644E-2</v>
      </c>
    </row>
    <row r="13" spans="1:21" s="65" customFormat="1" x14ac:dyDescent="0.25">
      <c r="B13" s="53" t="s">
        <v>98</v>
      </c>
      <c r="C13" s="54">
        <f t="shared" ref="C13:I13" si="3">STDEV(C4:C11)</f>
        <v>0.78091064058023196</v>
      </c>
      <c r="D13" s="54"/>
      <c r="E13" s="54"/>
      <c r="F13" s="54"/>
      <c r="H13" s="53" t="s">
        <v>98</v>
      </c>
      <c r="I13" s="54">
        <f t="shared" si="3"/>
        <v>0.65854428984681657</v>
      </c>
      <c r="J13" s="54"/>
      <c r="K13" s="54"/>
      <c r="M13" s="53" t="s">
        <v>98</v>
      </c>
      <c r="N13" s="54">
        <f t="shared" ref="N13:S13" si="4">STDEV(N4:N11)</f>
        <v>0.18778439898950405</v>
      </c>
      <c r="O13" s="54"/>
      <c r="P13" s="54"/>
      <c r="R13" s="53" t="s">
        <v>98</v>
      </c>
      <c r="S13" s="54">
        <f t="shared" si="4"/>
        <v>6.902656894876194E-3</v>
      </c>
    </row>
    <row r="14" spans="1:21" x14ac:dyDescent="0.25">
      <c r="A14" t="s">
        <v>34</v>
      </c>
      <c r="B14">
        <v>1</v>
      </c>
      <c r="C14" s="3">
        <v>9.4</v>
      </c>
      <c r="D14" s="3"/>
      <c r="E14" s="3"/>
      <c r="F14" s="3"/>
      <c r="G14" t="s">
        <v>34</v>
      </c>
      <c r="H14">
        <v>1</v>
      </c>
      <c r="I14" s="3">
        <v>6.4792747784045099</v>
      </c>
      <c r="J14" s="3"/>
      <c r="K14" s="3"/>
      <c r="L14" t="s">
        <v>34</v>
      </c>
      <c r="M14">
        <v>1</v>
      </c>
      <c r="N14" s="64">
        <f t="shared" ref="N14:N21" si="5">(C14*I14)/22.5</f>
        <v>2.7068970185334398</v>
      </c>
      <c r="O14" s="64"/>
      <c r="P14" s="64"/>
      <c r="Q14" t="s">
        <v>34</v>
      </c>
      <c r="R14">
        <v>1</v>
      </c>
      <c r="S14" s="64">
        <f t="shared" ref="S14:S21" si="6">1/(C14*I14)</f>
        <v>1.6418963905957474E-2</v>
      </c>
    </row>
    <row r="15" spans="1:21" x14ac:dyDescent="0.25">
      <c r="A15" t="s">
        <v>34</v>
      </c>
      <c r="B15">
        <v>2</v>
      </c>
      <c r="C15" s="3">
        <v>11.2</v>
      </c>
      <c r="D15" s="3"/>
      <c r="E15" s="3"/>
      <c r="F15" s="3"/>
      <c r="G15" t="s">
        <v>34</v>
      </c>
      <c r="H15">
        <v>2</v>
      </c>
      <c r="I15" s="3">
        <v>7.3153102336825127</v>
      </c>
      <c r="J15" s="3"/>
      <c r="K15" s="3"/>
      <c r="L15" t="s">
        <v>34</v>
      </c>
      <c r="M15">
        <v>2</v>
      </c>
      <c r="N15" s="64">
        <f t="shared" si="5"/>
        <v>3.641398871877517</v>
      </c>
      <c r="O15" s="64"/>
      <c r="P15" s="64"/>
      <c r="Q15" t="s">
        <v>34</v>
      </c>
      <c r="R15">
        <v>2</v>
      </c>
      <c r="S15" s="64">
        <f t="shared" si="6"/>
        <v>1.2205321638255121E-2</v>
      </c>
    </row>
    <row r="16" spans="1:21" x14ac:dyDescent="0.25">
      <c r="A16" t="s">
        <v>34</v>
      </c>
      <c r="B16">
        <v>3</v>
      </c>
      <c r="C16" s="3">
        <v>10.199999999999999</v>
      </c>
      <c r="D16" s="3"/>
      <c r="E16" s="3"/>
      <c r="F16" s="3"/>
      <c r="G16" t="s">
        <v>34</v>
      </c>
      <c r="H16">
        <v>3</v>
      </c>
      <c r="I16" s="3">
        <v>4.3195165189363429</v>
      </c>
      <c r="J16" s="3"/>
      <c r="K16" s="3"/>
      <c r="L16" t="s">
        <v>34</v>
      </c>
      <c r="M16">
        <v>3</v>
      </c>
      <c r="N16" s="64">
        <f t="shared" si="5"/>
        <v>1.9581808219178087</v>
      </c>
      <c r="O16" s="64"/>
      <c r="P16" s="64"/>
      <c r="Q16" t="s">
        <v>34</v>
      </c>
      <c r="R16">
        <v>3</v>
      </c>
      <c r="S16" s="64">
        <f t="shared" si="6"/>
        <v>2.269680304647061E-2</v>
      </c>
    </row>
    <row r="17" spans="1:19" x14ac:dyDescent="0.25">
      <c r="A17" t="s">
        <v>34</v>
      </c>
      <c r="B17">
        <v>4</v>
      </c>
      <c r="C17" s="3">
        <v>9</v>
      </c>
      <c r="D17" s="3"/>
      <c r="E17" s="3"/>
      <c r="F17" s="3"/>
      <c r="G17" t="s">
        <v>34</v>
      </c>
      <c r="H17">
        <v>4</v>
      </c>
      <c r="I17" s="3">
        <v>7.8726672038678478</v>
      </c>
      <c r="J17" s="3"/>
      <c r="K17" s="3"/>
      <c r="L17" t="s">
        <v>34</v>
      </c>
      <c r="M17">
        <v>4</v>
      </c>
      <c r="N17" s="64">
        <f t="shared" si="5"/>
        <v>3.1490668815471388</v>
      </c>
      <c r="O17" s="64"/>
      <c r="P17" s="64"/>
      <c r="Q17" t="s">
        <v>34</v>
      </c>
      <c r="R17">
        <v>4</v>
      </c>
      <c r="S17" s="64">
        <f t="shared" si="6"/>
        <v>1.4113528266064917E-2</v>
      </c>
    </row>
    <row r="18" spans="1:19" x14ac:dyDescent="0.25">
      <c r="A18" t="s">
        <v>34</v>
      </c>
      <c r="B18">
        <v>5</v>
      </c>
      <c r="C18" s="3">
        <v>7.9</v>
      </c>
      <c r="D18" s="3"/>
      <c r="E18" s="3"/>
      <c r="F18" s="3"/>
      <c r="G18" t="s">
        <v>34</v>
      </c>
      <c r="H18">
        <v>5</v>
      </c>
      <c r="I18" s="3">
        <v>4.7607574536663968</v>
      </c>
      <c r="J18" s="3"/>
      <c r="K18" s="3"/>
      <c r="L18" t="s">
        <v>34</v>
      </c>
      <c r="M18">
        <v>5</v>
      </c>
      <c r="N18" s="64">
        <f t="shared" si="5"/>
        <v>1.6715548392873127</v>
      </c>
      <c r="O18" s="64"/>
      <c r="P18" s="64"/>
      <c r="Q18" t="s">
        <v>34</v>
      </c>
      <c r="R18">
        <v>5</v>
      </c>
      <c r="S18" s="64">
        <f t="shared" si="6"/>
        <v>2.6588684618563792E-2</v>
      </c>
    </row>
    <row r="19" spans="1:19" x14ac:dyDescent="0.25">
      <c r="A19" t="s">
        <v>34</v>
      </c>
      <c r="B19">
        <v>6</v>
      </c>
      <c r="C19" s="3">
        <v>7.9</v>
      </c>
      <c r="D19" s="3"/>
      <c r="E19" s="3"/>
      <c r="F19" s="3"/>
      <c r="G19" t="s">
        <v>34</v>
      </c>
      <c r="H19">
        <v>6</v>
      </c>
      <c r="I19" s="3">
        <v>4.5749717969379509</v>
      </c>
      <c r="J19" s="3"/>
      <c r="K19" s="3"/>
      <c r="L19" t="s">
        <v>34</v>
      </c>
      <c r="M19">
        <v>6</v>
      </c>
      <c r="N19" s="64">
        <f t="shared" si="5"/>
        <v>1.6063234309248804</v>
      </c>
      <c r="O19" s="64"/>
      <c r="P19" s="64"/>
      <c r="Q19" t="s">
        <v>34</v>
      </c>
      <c r="R19">
        <v>6</v>
      </c>
      <c r="S19" s="64">
        <f t="shared" si="6"/>
        <v>2.7668428156373499E-2</v>
      </c>
    </row>
    <row r="20" spans="1:19" x14ac:dyDescent="0.25">
      <c r="A20" t="s">
        <v>34</v>
      </c>
      <c r="B20">
        <v>7</v>
      </c>
      <c r="C20" s="3">
        <v>8.9</v>
      </c>
      <c r="D20" s="3"/>
      <c r="E20" s="3"/>
      <c r="F20" s="3"/>
      <c r="G20" t="s">
        <v>34</v>
      </c>
      <c r="H20">
        <v>7</v>
      </c>
      <c r="I20" s="3">
        <v>7.1759709911361815</v>
      </c>
      <c r="J20" s="3"/>
      <c r="K20" s="3"/>
      <c r="L20" t="s">
        <v>34</v>
      </c>
      <c r="M20">
        <v>7</v>
      </c>
      <c r="N20" s="64">
        <f t="shared" si="5"/>
        <v>2.838495192049423</v>
      </c>
      <c r="O20" s="64"/>
      <c r="P20" s="64"/>
      <c r="Q20" t="s">
        <v>34</v>
      </c>
      <c r="R20">
        <v>7</v>
      </c>
      <c r="S20" s="64">
        <f t="shared" si="6"/>
        <v>1.5657748714506398E-2</v>
      </c>
    </row>
    <row r="21" spans="1:19" x14ac:dyDescent="0.25">
      <c r="A21" t="s">
        <v>34</v>
      </c>
      <c r="B21">
        <v>8</v>
      </c>
      <c r="C21" s="3">
        <v>11.2</v>
      </c>
      <c r="D21" s="3"/>
      <c r="E21" s="3"/>
      <c r="F21" s="3"/>
      <c r="G21" t="s">
        <v>34</v>
      </c>
      <c r="H21">
        <v>8</v>
      </c>
      <c r="I21" s="3">
        <v>3.7388108108108118</v>
      </c>
      <c r="J21" s="3"/>
      <c r="K21" s="3"/>
      <c r="L21" t="s">
        <v>34</v>
      </c>
      <c r="M21">
        <v>8</v>
      </c>
      <c r="N21" s="64">
        <f t="shared" si="5"/>
        <v>1.8610969369369375</v>
      </c>
      <c r="O21" s="64"/>
      <c r="P21" s="64"/>
      <c r="Q21" t="s">
        <v>34</v>
      </c>
      <c r="R21">
        <v>8</v>
      </c>
      <c r="S21" s="64">
        <f t="shared" si="6"/>
        <v>2.3880778890320867E-2</v>
      </c>
    </row>
    <row r="22" spans="1:19" s="65" customFormat="1" x14ac:dyDescent="0.25">
      <c r="B22" s="53" t="s">
        <v>27</v>
      </c>
      <c r="C22" s="54">
        <f>AVERAGE(C14:C21)</f>
        <v>9.4625000000000004</v>
      </c>
      <c r="D22" s="54"/>
      <c r="E22" s="54"/>
      <c r="F22" s="54"/>
      <c r="H22" s="53" t="s">
        <v>27</v>
      </c>
      <c r="I22" s="54">
        <f>AVERAGE(I14:I21)</f>
        <v>5.7796599734303191</v>
      </c>
      <c r="J22" s="54"/>
      <c r="K22" s="54"/>
      <c r="M22" s="53" t="s">
        <v>27</v>
      </c>
      <c r="N22" s="54">
        <f t="shared" ref="N22:S22" si="7">AVERAGE(N14:N21)</f>
        <v>2.4291267491343072</v>
      </c>
      <c r="O22" s="54"/>
      <c r="P22" s="54"/>
      <c r="R22" s="53" t="s">
        <v>27</v>
      </c>
      <c r="S22" s="54">
        <f t="shared" si="7"/>
        <v>1.9903782154564082E-2</v>
      </c>
    </row>
    <row r="23" spans="1:19" s="65" customFormat="1" x14ac:dyDescent="0.25">
      <c r="B23" s="53" t="s">
        <v>98</v>
      </c>
      <c r="C23" s="54">
        <f>STDEV(C14:C21)</f>
        <v>1.3092391465492998</v>
      </c>
      <c r="D23" s="54"/>
      <c r="E23" s="54"/>
      <c r="F23" s="54"/>
      <c r="H23" s="53" t="s">
        <v>98</v>
      </c>
      <c r="I23" s="54">
        <f t="shared" ref="I23" si="8">STDEV(I14:I21)</f>
        <v>1.6019883396048979</v>
      </c>
      <c r="J23" s="54"/>
      <c r="K23" s="54"/>
      <c r="M23" s="53" t="s">
        <v>98</v>
      </c>
      <c r="N23" s="54">
        <f t="shared" ref="N23:S23" si="9">STDEV(N14:N21)</f>
        <v>0.75857241592426305</v>
      </c>
      <c r="O23" s="54"/>
      <c r="P23" s="54"/>
      <c r="R23" s="53" t="s">
        <v>98</v>
      </c>
      <c r="S23" s="54">
        <f t="shared" si="9"/>
        <v>5.9947740317214098E-3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15B4E-B346-4CB2-AEBF-DD53F233FDDA}">
  <dimension ref="A1:S61"/>
  <sheetViews>
    <sheetView workbookViewId="0">
      <selection sqref="A1:XFD1048576"/>
    </sheetView>
  </sheetViews>
  <sheetFormatPr defaultRowHeight="14.4" x14ac:dyDescent="0.25"/>
  <cols>
    <col min="2" max="2" width="8.88671875" style="66"/>
    <col min="10" max="10" width="8.88671875" style="66"/>
    <col min="11" max="11" width="12.44140625" customWidth="1"/>
  </cols>
  <sheetData>
    <row r="1" spans="1:19" ht="26.25" customHeight="1" x14ac:dyDescent="0.25">
      <c r="A1" s="48" t="s">
        <v>107</v>
      </c>
      <c r="C1" s="16"/>
      <c r="D1" s="16"/>
      <c r="I1" s="48"/>
      <c r="K1" s="67" t="s">
        <v>108</v>
      </c>
    </row>
    <row r="2" spans="1:19" ht="16.2" x14ac:dyDescent="0.25">
      <c r="A2" s="66"/>
      <c r="C2" s="68" t="s">
        <v>109</v>
      </c>
      <c r="D2" s="68"/>
      <c r="E2" s="68"/>
      <c r="F2" s="68"/>
      <c r="G2" s="68"/>
      <c r="H2" s="41"/>
      <c r="I2" s="66"/>
    </row>
    <row r="3" spans="1:19" ht="16.2" x14ac:dyDescent="0.25">
      <c r="A3" s="66"/>
      <c r="B3" s="69"/>
      <c r="C3" s="68"/>
      <c r="D3" s="68"/>
      <c r="E3" s="68"/>
      <c r="F3" s="68"/>
      <c r="G3" s="68"/>
      <c r="H3" s="41"/>
      <c r="I3" s="66"/>
      <c r="J3" s="69"/>
      <c r="K3" s="70" t="s">
        <v>110</v>
      </c>
    </row>
    <row r="4" spans="1:19" ht="27" x14ac:dyDescent="0.25">
      <c r="A4" s="51" t="s">
        <v>92</v>
      </c>
      <c r="B4" s="51" t="s">
        <v>93</v>
      </c>
      <c r="C4" s="71" t="s">
        <v>111</v>
      </c>
      <c r="D4" s="71" t="s">
        <v>112</v>
      </c>
      <c r="E4" s="71" t="s">
        <v>113</v>
      </c>
      <c r="F4" s="71" t="s">
        <v>114</v>
      </c>
      <c r="G4" s="71" t="s">
        <v>115</v>
      </c>
      <c r="H4" s="71"/>
      <c r="I4" s="51" t="s">
        <v>92</v>
      </c>
      <c r="J4" s="51" t="s">
        <v>93</v>
      </c>
    </row>
    <row r="5" spans="1:19" x14ac:dyDescent="0.25">
      <c r="A5" s="66" t="s">
        <v>0</v>
      </c>
      <c r="B5" s="66">
        <v>1</v>
      </c>
      <c r="C5">
        <v>8.8000000000000007</v>
      </c>
      <c r="D5">
        <v>17.399999999999999</v>
      </c>
      <c r="E5">
        <v>11.8</v>
      </c>
      <c r="F5">
        <v>10.9</v>
      </c>
      <c r="G5">
        <v>8.6999999999999993</v>
      </c>
      <c r="I5" s="66" t="s">
        <v>0</v>
      </c>
      <c r="J5" s="66">
        <v>1</v>
      </c>
      <c r="K5" s="72">
        <f>15*(C5+D5)/2+15*(D5+E5)/2+30*(E5+F5)/2+60*(F5+G5)/2</f>
        <v>1344</v>
      </c>
      <c r="N5">
        <v>8.8000000000000007</v>
      </c>
      <c r="O5">
        <v>17.399999999999999</v>
      </c>
      <c r="P5">
        <v>11.8</v>
      </c>
      <c r="Q5">
        <v>10.9</v>
      </c>
      <c r="R5">
        <v>8.6999999999999993</v>
      </c>
      <c r="S5">
        <v>1344</v>
      </c>
    </row>
    <row r="6" spans="1:19" x14ac:dyDescent="0.25">
      <c r="A6" s="66" t="s">
        <v>0</v>
      </c>
      <c r="B6" s="66">
        <v>2</v>
      </c>
      <c r="C6">
        <v>6</v>
      </c>
      <c r="D6">
        <v>17.3</v>
      </c>
      <c r="E6">
        <v>10.9</v>
      </c>
      <c r="F6">
        <v>8.3000000000000007</v>
      </c>
      <c r="G6">
        <v>5.9</v>
      </c>
      <c r="I6" s="66" t="s">
        <v>0</v>
      </c>
      <c r="J6" s="66">
        <v>2</v>
      </c>
      <c r="K6" s="72">
        <f>15*(C6+D6)/2+15*(D6+E6)/2+30*(E6+F6)/2+60*(F6+G6)/2</f>
        <v>1100.25</v>
      </c>
      <c r="N6">
        <v>6</v>
      </c>
      <c r="O6">
        <v>17.3</v>
      </c>
      <c r="P6">
        <v>10.9</v>
      </c>
      <c r="Q6">
        <v>8.3000000000000007</v>
      </c>
      <c r="R6">
        <v>5.9</v>
      </c>
      <c r="S6">
        <v>1100.25</v>
      </c>
    </row>
    <row r="7" spans="1:19" x14ac:dyDescent="0.25">
      <c r="A7" s="66" t="s">
        <v>0</v>
      </c>
      <c r="B7" s="66">
        <v>3</v>
      </c>
      <c r="C7">
        <v>11</v>
      </c>
      <c r="D7">
        <v>16.100000000000001</v>
      </c>
      <c r="E7">
        <v>13.9</v>
      </c>
      <c r="F7">
        <v>12.9</v>
      </c>
      <c r="G7">
        <v>11</v>
      </c>
      <c r="I7" s="66" t="s">
        <v>0</v>
      </c>
      <c r="J7" s="66">
        <v>3</v>
      </c>
      <c r="K7" s="72">
        <f t="shared" ref="K7:K13" si="0">15*(C7+D7)/2+15*(D7+E7)/2+30*(E7+F7)/2+60*(F7+G7)/2</f>
        <v>1547.25</v>
      </c>
      <c r="N7">
        <v>11</v>
      </c>
      <c r="O7">
        <v>16.100000000000001</v>
      </c>
      <c r="P7">
        <v>13.9</v>
      </c>
      <c r="Q7">
        <v>12.9</v>
      </c>
      <c r="R7">
        <v>11</v>
      </c>
      <c r="S7">
        <v>1547.25</v>
      </c>
    </row>
    <row r="8" spans="1:19" x14ac:dyDescent="0.25">
      <c r="A8" s="66" t="s">
        <v>0</v>
      </c>
      <c r="B8" s="66">
        <v>4</v>
      </c>
      <c r="C8">
        <v>8.8000000000000007</v>
      </c>
      <c r="D8">
        <v>15.8</v>
      </c>
      <c r="E8">
        <v>11</v>
      </c>
      <c r="F8">
        <v>8.9</v>
      </c>
      <c r="G8">
        <v>7</v>
      </c>
      <c r="I8" s="66" t="s">
        <v>0</v>
      </c>
      <c r="J8" s="66">
        <v>4</v>
      </c>
      <c r="K8" s="72">
        <f t="shared" si="0"/>
        <v>1161</v>
      </c>
      <c r="N8">
        <v>8.8000000000000007</v>
      </c>
      <c r="O8">
        <v>15.8</v>
      </c>
      <c r="P8">
        <v>11</v>
      </c>
      <c r="Q8">
        <v>8.9</v>
      </c>
      <c r="R8">
        <v>7</v>
      </c>
      <c r="S8">
        <v>1161</v>
      </c>
    </row>
    <row r="9" spans="1:19" x14ac:dyDescent="0.25">
      <c r="A9" s="66" t="s">
        <v>0</v>
      </c>
      <c r="B9" s="66">
        <v>5</v>
      </c>
      <c r="C9">
        <v>10.4</v>
      </c>
      <c r="D9">
        <v>16.899999999999999</v>
      </c>
      <c r="E9">
        <v>16</v>
      </c>
      <c r="F9">
        <v>11.7</v>
      </c>
      <c r="G9">
        <v>9.9</v>
      </c>
      <c r="I9" s="66" t="s">
        <v>0</v>
      </c>
      <c r="J9" s="66">
        <v>5</v>
      </c>
      <c r="K9" s="72">
        <f t="shared" si="0"/>
        <v>1515</v>
      </c>
      <c r="N9">
        <v>10.4</v>
      </c>
      <c r="O9">
        <v>16.899999999999999</v>
      </c>
      <c r="P9">
        <v>16</v>
      </c>
      <c r="Q9">
        <v>11.7</v>
      </c>
      <c r="R9">
        <v>9.9</v>
      </c>
      <c r="S9">
        <v>1515</v>
      </c>
    </row>
    <row r="10" spans="1:19" x14ac:dyDescent="0.25">
      <c r="A10" s="66" t="s">
        <v>0</v>
      </c>
      <c r="B10" s="66">
        <v>6</v>
      </c>
      <c r="C10">
        <v>10.5</v>
      </c>
      <c r="D10">
        <v>14.9</v>
      </c>
      <c r="E10">
        <v>12.5</v>
      </c>
      <c r="F10">
        <v>8.5</v>
      </c>
      <c r="G10">
        <v>8</v>
      </c>
      <c r="I10" s="66" t="s">
        <v>0</v>
      </c>
      <c r="J10" s="66">
        <v>6</v>
      </c>
      <c r="K10" s="72">
        <f t="shared" si="0"/>
        <v>1206</v>
      </c>
      <c r="N10">
        <v>10.5</v>
      </c>
      <c r="O10">
        <v>14.9</v>
      </c>
      <c r="P10">
        <v>12.5</v>
      </c>
      <c r="Q10">
        <v>8.5</v>
      </c>
      <c r="R10">
        <v>8</v>
      </c>
      <c r="S10">
        <v>1206</v>
      </c>
    </row>
    <row r="11" spans="1:19" x14ac:dyDescent="0.25">
      <c r="A11" s="66" t="s">
        <v>0</v>
      </c>
      <c r="B11" s="66">
        <v>7</v>
      </c>
      <c r="C11" s="73">
        <v>9.1999999999999993</v>
      </c>
      <c r="D11">
        <v>23.1</v>
      </c>
      <c r="E11">
        <v>14.1</v>
      </c>
      <c r="F11">
        <v>10.9</v>
      </c>
      <c r="G11">
        <v>9.9</v>
      </c>
      <c r="I11" s="66" t="s">
        <v>0</v>
      </c>
      <c r="J11" s="66">
        <v>7</v>
      </c>
      <c r="K11" s="72">
        <f t="shared" si="0"/>
        <v>1520.25</v>
      </c>
      <c r="N11" s="73">
        <v>9.1999999999999993</v>
      </c>
      <c r="O11">
        <v>23.1</v>
      </c>
      <c r="P11">
        <v>14.1</v>
      </c>
      <c r="Q11">
        <v>10.9</v>
      </c>
      <c r="R11">
        <v>9.9</v>
      </c>
      <c r="S11">
        <v>1520.25</v>
      </c>
    </row>
    <row r="12" spans="1:19" x14ac:dyDescent="0.25">
      <c r="A12" s="66" t="s">
        <v>0</v>
      </c>
      <c r="B12" s="66">
        <v>8</v>
      </c>
      <c r="C12">
        <v>9.4</v>
      </c>
      <c r="D12">
        <v>21.1</v>
      </c>
      <c r="E12">
        <v>9.5</v>
      </c>
      <c r="F12">
        <v>6.6</v>
      </c>
      <c r="G12">
        <v>7.3</v>
      </c>
      <c r="I12" s="66" t="s">
        <v>0</v>
      </c>
      <c r="J12" s="66">
        <v>8</v>
      </c>
      <c r="K12" s="72">
        <f t="shared" si="0"/>
        <v>1116.75</v>
      </c>
      <c r="N12">
        <v>9.4</v>
      </c>
      <c r="O12">
        <v>21.1</v>
      </c>
      <c r="P12">
        <v>9.5</v>
      </c>
      <c r="Q12">
        <v>6.6</v>
      </c>
      <c r="R12">
        <v>7.3</v>
      </c>
      <c r="S12">
        <v>1116.75</v>
      </c>
    </row>
    <row r="13" spans="1:19" x14ac:dyDescent="0.25">
      <c r="A13" s="66" t="s">
        <v>0</v>
      </c>
      <c r="B13" s="66">
        <v>9</v>
      </c>
      <c r="C13">
        <v>10.7</v>
      </c>
      <c r="D13">
        <v>22.4</v>
      </c>
      <c r="E13">
        <v>16.3</v>
      </c>
      <c r="F13">
        <v>10.4</v>
      </c>
      <c r="G13">
        <v>7</v>
      </c>
      <c r="I13" s="66" t="s">
        <v>0</v>
      </c>
      <c r="J13" s="66">
        <v>9</v>
      </c>
      <c r="K13" s="72">
        <f t="shared" si="0"/>
        <v>1461</v>
      </c>
      <c r="N13">
        <v>10.7</v>
      </c>
      <c r="O13">
        <v>22.4</v>
      </c>
      <c r="P13">
        <v>16.3</v>
      </c>
      <c r="Q13">
        <v>10.4</v>
      </c>
      <c r="R13">
        <v>7</v>
      </c>
      <c r="S13">
        <v>1461</v>
      </c>
    </row>
    <row r="14" spans="1:19" x14ac:dyDescent="0.25">
      <c r="A14" s="66" t="s">
        <v>0</v>
      </c>
      <c r="B14" s="66">
        <v>10</v>
      </c>
      <c r="C14">
        <v>8.1999999999999993</v>
      </c>
      <c r="D14">
        <v>19.2</v>
      </c>
      <c r="E14">
        <v>14.5</v>
      </c>
      <c r="F14">
        <v>11.3</v>
      </c>
      <c r="G14">
        <v>8.4</v>
      </c>
      <c r="I14" s="66" t="s">
        <v>0</v>
      </c>
      <c r="J14" s="66">
        <v>10</v>
      </c>
      <c r="K14" s="72">
        <f>15*(C14+D14)/2+15*(D14+E14)/2+30*(E14+F14)/2+60*(F14+G14)/2</f>
        <v>1436.25</v>
      </c>
      <c r="N14">
        <v>8.1999999999999993</v>
      </c>
      <c r="O14">
        <v>19.2</v>
      </c>
      <c r="P14">
        <v>14.5</v>
      </c>
      <c r="Q14">
        <v>11.3</v>
      </c>
      <c r="R14">
        <v>8.4</v>
      </c>
      <c r="S14">
        <v>1436.25</v>
      </c>
    </row>
    <row r="15" spans="1:19" x14ac:dyDescent="0.25">
      <c r="A15" s="66" t="s">
        <v>0</v>
      </c>
      <c r="B15" s="66">
        <v>11</v>
      </c>
      <c r="C15">
        <v>8.1999999999999993</v>
      </c>
      <c r="D15">
        <v>23.9</v>
      </c>
      <c r="E15">
        <v>16.399999999999999</v>
      </c>
      <c r="F15">
        <v>10.4</v>
      </c>
      <c r="G15">
        <v>8.8000000000000007</v>
      </c>
      <c r="I15" s="66" t="s">
        <v>0</v>
      </c>
      <c r="J15" s="66">
        <v>11</v>
      </c>
      <c r="K15" s="72">
        <f>15*(C15+D15)/2+15*(D15+E15)/2+30*(E15+F15)/2+60*(F15+G15)/2</f>
        <v>1521</v>
      </c>
      <c r="N15">
        <v>8.1999999999999993</v>
      </c>
      <c r="O15">
        <v>23.9</v>
      </c>
      <c r="P15">
        <v>16.399999999999999</v>
      </c>
      <c r="Q15">
        <v>10.4</v>
      </c>
      <c r="R15">
        <v>8.8000000000000007</v>
      </c>
      <c r="S15">
        <v>1521</v>
      </c>
    </row>
    <row r="16" spans="1:19" x14ac:dyDescent="0.25">
      <c r="A16" s="66" t="s">
        <v>0</v>
      </c>
      <c r="B16" s="66">
        <v>12</v>
      </c>
      <c r="C16">
        <v>11.4</v>
      </c>
      <c r="D16">
        <v>19.399999999999999</v>
      </c>
      <c r="E16">
        <v>17.3</v>
      </c>
      <c r="F16">
        <v>13.7</v>
      </c>
      <c r="G16">
        <v>10.4</v>
      </c>
      <c r="I16" s="66" t="s">
        <v>0</v>
      </c>
      <c r="J16" s="66">
        <v>12</v>
      </c>
      <c r="K16" s="72">
        <f t="shared" ref="K16" si="1">15*(C16+D16)/2+15*(D16+E16)/2+30*(E16+F16)/2+60*(F16+G16)/2</f>
        <v>1694.25</v>
      </c>
      <c r="N16">
        <v>11.4</v>
      </c>
      <c r="O16">
        <v>19.399999999999999</v>
      </c>
      <c r="P16">
        <v>17.3</v>
      </c>
      <c r="Q16">
        <v>13.7</v>
      </c>
      <c r="R16">
        <v>10.4</v>
      </c>
      <c r="S16">
        <v>1694.25</v>
      </c>
    </row>
    <row r="17" spans="1:19" x14ac:dyDescent="0.25">
      <c r="A17" s="53"/>
      <c r="B17" s="53" t="s">
        <v>27</v>
      </c>
      <c r="C17" s="54">
        <f>AVERAGE(C5:C16)</f>
        <v>9.3833333333333346</v>
      </c>
      <c r="D17" s="54">
        <f t="shared" ref="D17:K17" si="2">AVERAGE(D5:D16)</f>
        <v>18.958333333333332</v>
      </c>
      <c r="E17" s="54">
        <f t="shared" si="2"/>
        <v>13.683333333333335</v>
      </c>
      <c r="F17" s="54">
        <f t="shared" si="2"/>
        <v>10.375000000000002</v>
      </c>
      <c r="G17" s="54">
        <f t="shared" si="2"/>
        <v>8.5250000000000004</v>
      </c>
      <c r="H17" s="54"/>
      <c r="I17" s="53"/>
      <c r="J17" s="53" t="s">
        <v>27</v>
      </c>
      <c r="K17" s="54">
        <f t="shared" si="2"/>
        <v>1385.25</v>
      </c>
      <c r="N17" s="5">
        <v>12.5</v>
      </c>
      <c r="O17" s="5">
        <v>20.7</v>
      </c>
      <c r="P17" s="5">
        <v>27.6</v>
      </c>
      <c r="Q17" s="5">
        <v>22</v>
      </c>
      <c r="R17" s="5">
        <v>17.600000000000001</v>
      </c>
      <c r="S17">
        <v>2543.25</v>
      </c>
    </row>
    <row r="18" spans="1:19" x14ac:dyDescent="0.25">
      <c r="B18" s="53" t="s">
        <v>98</v>
      </c>
      <c r="C18" s="54">
        <f>STDEV(C5:C16)</f>
        <v>1.5272276328118899</v>
      </c>
      <c r="D18" s="54">
        <f t="shared" ref="D18:G18" si="3">STDEV(D5:D16)</f>
        <v>3.049428659850093</v>
      </c>
      <c r="E18" s="54">
        <f t="shared" si="3"/>
        <v>2.5398043351026165</v>
      </c>
      <c r="F18" s="54">
        <f t="shared" si="3"/>
        <v>2.01905693557435</v>
      </c>
      <c r="G18" s="54">
        <f t="shared" si="3"/>
        <v>1.5627045320678601</v>
      </c>
      <c r="H18" s="54"/>
      <c r="J18" s="53" t="s">
        <v>98</v>
      </c>
      <c r="K18" s="54">
        <f t="shared" ref="K18" si="4">STDEV(K5:K16)</f>
        <v>195.63175634571471</v>
      </c>
      <c r="N18" s="5">
        <v>9.3000000000000007</v>
      </c>
      <c r="O18" s="5">
        <v>17.2</v>
      </c>
      <c r="P18" s="5">
        <v>18</v>
      </c>
      <c r="Q18" s="5">
        <v>11.8</v>
      </c>
      <c r="R18" s="5">
        <v>11.8</v>
      </c>
      <c r="S18">
        <v>1617.75</v>
      </c>
    </row>
    <row r="19" spans="1:19" x14ac:dyDescent="0.25">
      <c r="A19" s="66" t="s">
        <v>34</v>
      </c>
      <c r="B19" s="74">
        <v>1</v>
      </c>
      <c r="C19" s="5">
        <v>12.5</v>
      </c>
      <c r="D19" s="5">
        <v>20.7</v>
      </c>
      <c r="E19" s="5">
        <v>27.6</v>
      </c>
      <c r="F19" s="5">
        <v>22</v>
      </c>
      <c r="G19" s="5">
        <v>17.600000000000001</v>
      </c>
      <c r="H19" s="67"/>
      <c r="I19" s="66" t="s">
        <v>34</v>
      </c>
      <c r="J19" s="74">
        <v>1</v>
      </c>
      <c r="K19" s="72">
        <f>15*(C19+D19)/2+15*(D19+E19)/2+30*(E19+F19)/2+60*(F19+G19)/2</f>
        <v>2543.25</v>
      </c>
      <c r="N19" s="5">
        <v>10.1</v>
      </c>
      <c r="O19" s="5">
        <v>23.8</v>
      </c>
      <c r="P19" s="5">
        <v>18.5</v>
      </c>
      <c r="Q19" s="5">
        <v>16.3</v>
      </c>
      <c r="R19" s="5">
        <v>10.5</v>
      </c>
      <c r="S19">
        <v>1897.5</v>
      </c>
    </row>
    <row r="20" spans="1:19" x14ac:dyDescent="0.25">
      <c r="A20" s="66" t="s">
        <v>34</v>
      </c>
      <c r="B20" s="74">
        <v>2</v>
      </c>
      <c r="C20" s="5">
        <v>9.3000000000000007</v>
      </c>
      <c r="D20" s="5">
        <v>17.2</v>
      </c>
      <c r="E20" s="5">
        <v>18</v>
      </c>
      <c r="F20" s="5">
        <v>11.8</v>
      </c>
      <c r="G20" s="5">
        <v>11.8</v>
      </c>
      <c r="H20" s="67"/>
      <c r="I20" s="66" t="s">
        <v>34</v>
      </c>
      <c r="J20" s="74">
        <v>2</v>
      </c>
      <c r="K20" s="72">
        <f>15*(C20+D20)/2+15*(D20+E20)/2+30*(E20+F20)/2+60*(F20+G20)/2</f>
        <v>1617.75</v>
      </c>
      <c r="N20" s="5">
        <v>10.4</v>
      </c>
      <c r="O20" s="5">
        <v>24.1</v>
      </c>
      <c r="P20" s="5">
        <v>23.7</v>
      </c>
      <c r="Q20" s="5">
        <v>21.4</v>
      </c>
      <c r="R20" s="5">
        <v>13.8</v>
      </c>
      <c r="S20">
        <v>2349.75</v>
      </c>
    </row>
    <row r="21" spans="1:19" x14ac:dyDescent="0.25">
      <c r="A21" s="66" t="s">
        <v>34</v>
      </c>
      <c r="B21" s="74">
        <v>3</v>
      </c>
      <c r="C21" s="5">
        <v>10.1</v>
      </c>
      <c r="D21" s="5">
        <v>23.8</v>
      </c>
      <c r="E21" s="5">
        <v>18.5</v>
      </c>
      <c r="F21" s="5">
        <v>16.3</v>
      </c>
      <c r="G21" s="5">
        <v>10.5</v>
      </c>
      <c r="I21" s="66" t="s">
        <v>34</v>
      </c>
      <c r="J21" s="74">
        <v>3</v>
      </c>
      <c r="K21" s="72">
        <f t="shared" ref="K21:K27" si="5">15*(C21+D21)/2+15*(D21+E21)/2+30*(E21+F21)/2+60*(F21+G21)/2</f>
        <v>1897.5</v>
      </c>
      <c r="N21" s="5">
        <v>10.4</v>
      </c>
      <c r="O21" s="5">
        <v>22.6</v>
      </c>
      <c r="P21" s="5">
        <v>19.2</v>
      </c>
      <c r="Q21" s="5">
        <v>16.3</v>
      </c>
      <c r="R21" s="5">
        <v>10.9</v>
      </c>
      <c r="S21">
        <v>1909.5</v>
      </c>
    </row>
    <row r="22" spans="1:19" x14ac:dyDescent="0.25">
      <c r="A22" s="66" t="s">
        <v>34</v>
      </c>
      <c r="B22" s="74">
        <v>4</v>
      </c>
      <c r="C22" s="5">
        <v>10.4</v>
      </c>
      <c r="D22" s="5">
        <v>24.1</v>
      </c>
      <c r="E22" s="5">
        <v>23.7</v>
      </c>
      <c r="F22" s="5">
        <v>21.4</v>
      </c>
      <c r="G22" s="5">
        <v>13.8</v>
      </c>
      <c r="I22" s="66" t="s">
        <v>34</v>
      </c>
      <c r="J22" s="74">
        <v>4</v>
      </c>
      <c r="K22" s="72">
        <f t="shared" si="5"/>
        <v>2349.75</v>
      </c>
      <c r="N22" s="5">
        <v>11.3</v>
      </c>
      <c r="O22" s="5">
        <v>25</v>
      </c>
      <c r="P22" s="5">
        <v>17.2</v>
      </c>
      <c r="Q22" s="5">
        <v>15.8</v>
      </c>
      <c r="R22" s="5">
        <v>10.8</v>
      </c>
      <c r="S22">
        <v>1881.75</v>
      </c>
    </row>
    <row r="23" spans="1:19" x14ac:dyDescent="0.25">
      <c r="A23" s="66" t="s">
        <v>34</v>
      </c>
      <c r="B23" s="74">
        <v>5</v>
      </c>
      <c r="C23" s="5">
        <v>10.4</v>
      </c>
      <c r="D23" s="5">
        <v>22.6</v>
      </c>
      <c r="E23" s="5">
        <v>19.2</v>
      </c>
      <c r="F23" s="5">
        <v>16.3</v>
      </c>
      <c r="G23" s="5">
        <v>10.9</v>
      </c>
      <c r="I23" s="66" t="s">
        <v>34</v>
      </c>
      <c r="J23" s="74">
        <v>5</v>
      </c>
      <c r="K23" s="72">
        <f t="shared" si="5"/>
        <v>1909.5</v>
      </c>
      <c r="N23" s="5">
        <v>10.4</v>
      </c>
      <c r="O23" s="5">
        <v>23.1</v>
      </c>
      <c r="P23" s="5">
        <v>17.899999999999999</v>
      </c>
      <c r="Q23" s="5">
        <v>14.9</v>
      </c>
      <c r="R23" s="5">
        <v>12.9</v>
      </c>
      <c r="S23">
        <v>1884.75</v>
      </c>
    </row>
    <row r="24" spans="1:19" x14ac:dyDescent="0.25">
      <c r="A24" s="66" t="s">
        <v>34</v>
      </c>
      <c r="B24" s="74">
        <v>6</v>
      </c>
      <c r="C24" s="5">
        <v>11.3</v>
      </c>
      <c r="D24" s="5">
        <v>25</v>
      </c>
      <c r="E24" s="5">
        <v>17.2</v>
      </c>
      <c r="F24" s="5">
        <v>15.8</v>
      </c>
      <c r="G24" s="5">
        <v>10.8</v>
      </c>
      <c r="I24" s="66" t="s">
        <v>34</v>
      </c>
      <c r="J24" s="74">
        <v>6</v>
      </c>
      <c r="K24" s="72">
        <f t="shared" si="5"/>
        <v>1881.75</v>
      </c>
      <c r="N24" s="5">
        <v>10</v>
      </c>
      <c r="O24" s="5">
        <v>25.6</v>
      </c>
      <c r="P24" s="5">
        <v>19.399999999999999</v>
      </c>
      <c r="Q24" s="5">
        <v>13.9</v>
      </c>
      <c r="R24" s="5">
        <v>12.2</v>
      </c>
      <c r="S24">
        <v>1887</v>
      </c>
    </row>
    <row r="25" spans="1:19" x14ac:dyDescent="0.25">
      <c r="A25" s="66" t="s">
        <v>34</v>
      </c>
      <c r="B25" s="74">
        <v>7</v>
      </c>
      <c r="C25" s="5">
        <v>10.4</v>
      </c>
      <c r="D25" s="5">
        <v>23.1</v>
      </c>
      <c r="E25" s="5">
        <v>17.899999999999999</v>
      </c>
      <c r="F25" s="5">
        <v>14.9</v>
      </c>
      <c r="G25" s="5">
        <v>12.9</v>
      </c>
      <c r="I25" s="66" t="s">
        <v>34</v>
      </c>
      <c r="J25" s="74">
        <v>7</v>
      </c>
      <c r="K25" s="72">
        <f t="shared" si="5"/>
        <v>1884.75</v>
      </c>
      <c r="N25" s="5">
        <v>12.9</v>
      </c>
      <c r="O25" s="5">
        <v>26.5</v>
      </c>
      <c r="P25" s="5">
        <v>18.100000000000001</v>
      </c>
      <c r="Q25" s="5">
        <v>16.3</v>
      </c>
      <c r="R25" s="5">
        <v>13.3</v>
      </c>
      <c r="S25">
        <v>2034</v>
      </c>
    </row>
    <row r="26" spans="1:19" x14ac:dyDescent="0.25">
      <c r="A26" s="66" t="s">
        <v>34</v>
      </c>
      <c r="B26" s="74">
        <v>8</v>
      </c>
      <c r="C26" s="5">
        <v>10</v>
      </c>
      <c r="D26" s="5">
        <v>25.6</v>
      </c>
      <c r="E26" s="5">
        <v>19.399999999999999</v>
      </c>
      <c r="F26" s="5">
        <v>13.9</v>
      </c>
      <c r="G26" s="5">
        <v>12.2</v>
      </c>
      <c r="I26" s="66" t="s">
        <v>34</v>
      </c>
      <c r="J26" s="74">
        <v>8</v>
      </c>
      <c r="K26" s="72">
        <f t="shared" si="5"/>
        <v>1887</v>
      </c>
      <c r="N26" s="5">
        <v>12.8</v>
      </c>
      <c r="O26" s="5">
        <v>28.2</v>
      </c>
      <c r="P26" s="5">
        <v>26.9</v>
      </c>
      <c r="Q26" s="5">
        <v>24.3</v>
      </c>
      <c r="R26" s="5">
        <v>18.8</v>
      </c>
      <c r="S26">
        <v>2781.75</v>
      </c>
    </row>
    <row r="27" spans="1:19" x14ac:dyDescent="0.25">
      <c r="A27" s="66" t="s">
        <v>34</v>
      </c>
      <c r="B27" s="74">
        <v>9</v>
      </c>
      <c r="C27" s="5">
        <v>12.9</v>
      </c>
      <c r="D27" s="5">
        <v>26.5</v>
      </c>
      <c r="E27" s="5">
        <v>18.100000000000001</v>
      </c>
      <c r="F27" s="5">
        <v>16.3</v>
      </c>
      <c r="G27" s="5">
        <v>13.3</v>
      </c>
      <c r="I27" s="66" t="s">
        <v>34</v>
      </c>
      <c r="J27" s="74">
        <v>9</v>
      </c>
      <c r="K27" s="72">
        <f t="shared" si="5"/>
        <v>2034</v>
      </c>
      <c r="N27" s="5">
        <v>11.2</v>
      </c>
      <c r="O27" s="5">
        <v>24.9</v>
      </c>
      <c r="P27" s="5">
        <v>22.1</v>
      </c>
      <c r="Q27" s="5">
        <v>21.1</v>
      </c>
      <c r="R27" s="5">
        <v>14.5</v>
      </c>
      <c r="S27">
        <v>2339.25</v>
      </c>
    </row>
    <row r="28" spans="1:19" x14ac:dyDescent="0.25">
      <c r="A28" s="66" t="s">
        <v>34</v>
      </c>
      <c r="B28" s="74">
        <v>10</v>
      </c>
      <c r="C28" s="5">
        <v>12.8</v>
      </c>
      <c r="D28" s="5">
        <v>28.2</v>
      </c>
      <c r="E28" s="5">
        <v>26.9</v>
      </c>
      <c r="F28" s="5">
        <v>24.3</v>
      </c>
      <c r="G28" s="5">
        <v>18.8</v>
      </c>
      <c r="I28" s="66" t="s">
        <v>34</v>
      </c>
      <c r="J28" s="74">
        <v>10</v>
      </c>
      <c r="K28" s="72">
        <f>15*(C28+D28)/2+15*(D28+E28)/2+30*(E28+F28)/2+60*(F28+G28)/2</f>
        <v>2781.75</v>
      </c>
      <c r="N28" s="5">
        <v>12.5</v>
      </c>
      <c r="O28" s="5">
        <v>26.5</v>
      </c>
      <c r="P28" s="5">
        <v>20.399999999999999</v>
      </c>
      <c r="Q28" s="5">
        <v>15.9</v>
      </c>
      <c r="R28" s="5">
        <v>12.8</v>
      </c>
      <c r="S28">
        <v>2049.75</v>
      </c>
    </row>
    <row r="29" spans="1:19" x14ac:dyDescent="0.25">
      <c r="A29" s="66" t="s">
        <v>34</v>
      </c>
      <c r="B29" s="74">
        <v>11</v>
      </c>
      <c r="C29" s="5">
        <v>11.2</v>
      </c>
      <c r="D29" s="5">
        <v>24.9</v>
      </c>
      <c r="E29" s="5">
        <v>22.1</v>
      </c>
      <c r="F29" s="5">
        <v>21.1</v>
      </c>
      <c r="G29" s="5">
        <v>14.5</v>
      </c>
      <c r="I29" s="66" t="s">
        <v>34</v>
      </c>
      <c r="J29" s="74">
        <v>11</v>
      </c>
      <c r="K29" s="72">
        <f>15*(C29+D29)/2+15*(D29+E29)/2+30*(E29+F29)/2+60*(F29+G29)/2</f>
        <v>2339.25</v>
      </c>
      <c r="N29" s="5">
        <v>11.1</v>
      </c>
      <c r="O29" s="5">
        <v>30.8</v>
      </c>
      <c r="P29" s="5">
        <v>25.8</v>
      </c>
      <c r="Q29" s="5">
        <v>24.1</v>
      </c>
      <c r="R29" s="5">
        <v>10.3</v>
      </c>
      <c r="S29">
        <v>2519.25</v>
      </c>
    </row>
    <row r="30" spans="1:19" x14ac:dyDescent="0.25">
      <c r="A30" s="66" t="s">
        <v>34</v>
      </c>
      <c r="B30" s="74">
        <v>12</v>
      </c>
      <c r="C30" s="5">
        <v>12.5</v>
      </c>
      <c r="D30" s="5">
        <v>26.5</v>
      </c>
      <c r="E30" s="5">
        <v>20.399999999999999</v>
      </c>
      <c r="F30" s="5">
        <v>15.9</v>
      </c>
      <c r="G30" s="5">
        <v>12.8</v>
      </c>
      <c r="I30" s="66" t="s">
        <v>34</v>
      </c>
      <c r="J30" s="74">
        <v>12</v>
      </c>
      <c r="K30" s="72">
        <f t="shared" ref="K30" si="6">15*(C30+D30)/2+15*(D30+E30)/2+30*(E30+F30)/2+60*(F30+G30)/2</f>
        <v>2049.75</v>
      </c>
      <c r="N30" s="5">
        <v>8</v>
      </c>
      <c r="O30" s="5">
        <v>21.9</v>
      </c>
      <c r="P30" s="5">
        <v>19.100000000000001</v>
      </c>
      <c r="Q30" s="5">
        <v>14.3</v>
      </c>
      <c r="R30" s="5">
        <v>10.8</v>
      </c>
      <c r="S30">
        <v>1785.75</v>
      </c>
    </row>
    <row r="31" spans="1:19" x14ac:dyDescent="0.25">
      <c r="A31" s="66" t="s">
        <v>34</v>
      </c>
      <c r="B31" s="74">
        <v>13</v>
      </c>
      <c r="C31" s="5">
        <v>11.1</v>
      </c>
      <c r="D31" s="5">
        <v>30.8</v>
      </c>
      <c r="E31" s="5">
        <v>25.8</v>
      </c>
      <c r="F31" s="5">
        <v>24.1</v>
      </c>
      <c r="G31" s="5">
        <v>10.3</v>
      </c>
      <c r="H31" s="67"/>
      <c r="I31" s="66" t="s">
        <v>34</v>
      </c>
      <c r="J31" s="74">
        <v>13</v>
      </c>
      <c r="K31" s="72">
        <f>15*(C31+D31)/2+15*(D31+E31)/2+30*(E31+F31)/2+60*(F31+G31)/2</f>
        <v>2519.25</v>
      </c>
      <c r="N31" s="5">
        <v>8.6999999999999993</v>
      </c>
      <c r="O31" s="5">
        <v>23.7</v>
      </c>
      <c r="P31" s="5">
        <v>17.2</v>
      </c>
      <c r="Q31" s="5">
        <v>14.9</v>
      </c>
      <c r="R31" s="5">
        <v>11.7</v>
      </c>
      <c r="S31">
        <v>1829.25</v>
      </c>
    </row>
    <row r="32" spans="1:19" x14ac:dyDescent="0.25">
      <c r="A32" s="66" t="s">
        <v>34</v>
      </c>
      <c r="B32" s="74">
        <v>14</v>
      </c>
      <c r="C32" s="5">
        <v>8</v>
      </c>
      <c r="D32" s="5">
        <v>21.9</v>
      </c>
      <c r="E32" s="5">
        <v>19.100000000000001</v>
      </c>
      <c r="F32" s="5">
        <v>14.3</v>
      </c>
      <c r="G32" s="5">
        <v>10.8</v>
      </c>
      <c r="I32" s="66" t="s">
        <v>34</v>
      </c>
      <c r="J32" s="74">
        <v>14</v>
      </c>
      <c r="K32" s="72">
        <f t="shared" ref="K32:K49" si="7">15*(C32+D32)/2+15*(D32+E32)/2+30*(E32+F32)/2+60*(F32+G32)/2</f>
        <v>1785.75</v>
      </c>
      <c r="N32" s="5">
        <v>9.5</v>
      </c>
      <c r="O32" s="5">
        <v>28.9</v>
      </c>
      <c r="P32" s="5">
        <v>25.8</v>
      </c>
      <c r="Q32" s="5">
        <v>12.8</v>
      </c>
      <c r="R32" s="5">
        <v>11.7</v>
      </c>
      <c r="S32">
        <v>2012.25</v>
      </c>
    </row>
    <row r="33" spans="1:19" x14ac:dyDescent="0.25">
      <c r="A33" s="66" t="s">
        <v>34</v>
      </c>
      <c r="B33" s="74">
        <v>15</v>
      </c>
      <c r="C33" s="5">
        <v>8.6999999999999993</v>
      </c>
      <c r="D33" s="5">
        <v>23.7</v>
      </c>
      <c r="E33" s="5">
        <v>17.2</v>
      </c>
      <c r="F33" s="5">
        <v>14.9</v>
      </c>
      <c r="G33" s="5">
        <v>11.7</v>
      </c>
      <c r="I33" s="66" t="s">
        <v>34</v>
      </c>
      <c r="J33" s="74">
        <v>15</v>
      </c>
      <c r="K33" s="72">
        <f t="shared" si="7"/>
        <v>1829.25</v>
      </c>
      <c r="N33" s="5">
        <v>6.8</v>
      </c>
      <c r="O33" s="5">
        <v>21.6</v>
      </c>
      <c r="P33" s="5">
        <v>19.100000000000001</v>
      </c>
      <c r="Q33" s="5">
        <v>12.5</v>
      </c>
      <c r="R33" s="5">
        <v>7.8</v>
      </c>
      <c r="S33">
        <v>1601.25</v>
      </c>
    </row>
    <row r="34" spans="1:19" x14ac:dyDescent="0.25">
      <c r="A34" s="66" t="s">
        <v>34</v>
      </c>
      <c r="B34" s="74">
        <v>16</v>
      </c>
      <c r="C34" s="5">
        <v>9.5</v>
      </c>
      <c r="D34" s="5">
        <v>28.9</v>
      </c>
      <c r="E34" s="5">
        <v>25.8</v>
      </c>
      <c r="F34" s="5">
        <v>12.8</v>
      </c>
      <c r="G34" s="5">
        <v>11.7</v>
      </c>
      <c r="H34" s="67"/>
      <c r="I34" s="66" t="s">
        <v>34</v>
      </c>
      <c r="J34" s="74">
        <v>16</v>
      </c>
      <c r="K34" s="72">
        <f t="shared" si="7"/>
        <v>2012.25</v>
      </c>
      <c r="N34" s="5">
        <v>8.3000000000000007</v>
      </c>
      <c r="O34" s="5">
        <v>22.3</v>
      </c>
      <c r="P34" s="5">
        <v>18.600000000000001</v>
      </c>
      <c r="Q34" s="5">
        <v>16.899999999999999</v>
      </c>
      <c r="R34" s="5">
        <v>11.2</v>
      </c>
      <c r="S34">
        <v>1911.75</v>
      </c>
    </row>
    <row r="35" spans="1:19" x14ac:dyDescent="0.25">
      <c r="A35" s="66" t="s">
        <v>34</v>
      </c>
      <c r="B35" s="74">
        <v>17</v>
      </c>
      <c r="C35" s="5">
        <v>6.8</v>
      </c>
      <c r="D35" s="5">
        <v>21.6</v>
      </c>
      <c r="E35" s="5">
        <v>19.100000000000001</v>
      </c>
      <c r="F35" s="5">
        <v>12.5</v>
      </c>
      <c r="G35" s="5">
        <v>7.8</v>
      </c>
      <c r="I35" s="66" t="s">
        <v>34</v>
      </c>
      <c r="J35" s="74">
        <v>17</v>
      </c>
      <c r="K35" s="72">
        <f t="shared" si="7"/>
        <v>1601.25</v>
      </c>
      <c r="N35" s="5">
        <v>11.5</v>
      </c>
      <c r="O35" s="5">
        <v>17.600000000000001</v>
      </c>
      <c r="P35" s="5">
        <v>13.3</v>
      </c>
      <c r="Q35" s="5">
        <v>14</v>
      </c>
      <c r="R35" s="5">
        <v>12.9</v>
      </c>
      <c r="S35">
        <v>1666.5</v>
      </c>
    </row>
    <row r="36" spans="1:19" x14ac:dyDescent="0.25">
      <c r="A36" s="66" t="s">
        <v>34</v>
      </c>
      <c r="B36" s="74">
        <v>18</v>
      </c>
      <c r="C36" s="5">
        <v>8.3000000000000007</v>
      </c>
      <c r="D36" s="5">
        <v>22.3</v>
      </c>
      <c r="E36" s="5">
        <v>18.600000000000001</v>
      </c>
      <c r="F36" s="5">
        <v>16.899999999999999</v>
      </c>
      <c r="G36" s="5">
        <v>11.2</v>
      </c>
      <c r="I36" s="66" t="s">
        <v>34</v>
      </c>
      <c r="J36" s="74">
        <v>18</v>
      </c>
      <c r="K36" s="72">
        <f t="shared" si="7"/>
        <v>1911.75</v>
      </c>
      <c r="N36" s="5">
        <v>10.3</v>
      </c>
      <c r="O36" s="5">
        <v>21</v>
      </c>
      <c r="P36" s="5">
        <v>13.2</v>
      </c>
      <c r="Q36" s="5">
        <v>15.5</v>
      </c>
      <c r="R36" s="5">
        <v>13.4</v>
      </c>
      <c r="S36">
        <v>1788.75</v>
      </c>
    </row>
    <row r="37" spans="1:19" x14ac:dyDescent="0.25">
      <c r="A37" s="66" t="s">
        <v>34</v>
      </c>
      <c r="B37" s="74">
        <v>19</v>
      </c>
      <c r="C37" s="5">
        <v>11.5</v>
      </c>
      <c r="D37" s="5">
        <v>17.600000000000001</v>
      </c>
      <c r="E37" s="5">
        <v>13.3</v>
      </c>
      <c r="F37" s="5">
        <v>14</v>
      </c>
      <c r="G37" s="5">
        <v>12.9</v>
      </c>
      <c r="I37" s="66" t="s">
        <v>34</v>
      </c>
      <c r="J37" s="74">
        <v>19</v>
      </c>
      <c r="K37" s="72">
        <f t="shared" si="7"/>
        <v>1666.5</v>
      </c>
      <c r="N37" s="5">
        <v>13.3</v>
      </c>
      <c r="O37" s="5">
        <v>22.8</v>
      </c>
      <c r="P37" s="5">
        <v>17.899999999999999</v>
      </c>
      <c r="Q37" s="5">
        <v>16.399999999999999</v>
      </c>
      <c r="R37" s="5">
        <v>15.9</v>
      </c>
      <c r="S37">
        <v>2059.5</v>
      </c>
    </row>
    <row r="38" spans="1:19" x14ac:dyDescent="0.25">
      <c r="A38" s="66" t="s">
        <v>34</v>
      </c>
      <c r="B38" s="74">
        <v>20</v>
      </c>
      <c r="C38" s="5">
        <v>10.3</v>
      </c>
      <c r="D38" s="5">
        <v>21</v>
      </c>
      <c r="E38" s="5">
        <v>13.2</v>
      </c>
      <c r="F38" s="5">
        <v>15.5</v>
      </c>
      <c r="G38" s="5">
        <v>13.4</v>
      </c>
      <c r="I38" s="66" t="s">
        <v>34</v>
      </c>
      <c r="J38" s="74">
        <v>20</v>
      </c>
      <c r="K38" s="72">
        <f t="shared" si="7"/>
        <v>1788.75</v>
      </c>
      <c r="N38" s="5">
        <v>11.5</v>
      </c>
      <c r="O38" s="5">
        <v>22</v>
      </c>
      <c r="P38" s="5">
        <v>16.899999999999999</v>
      </c>
      <c r="Q38" s="5">
        <v>14.5</v>
      </c>
      <c r="R38" s="5">
        <v>8.4</v>
      </c>
      <c r="S38">
        <v>1701</v>
      </c>
    </row>
    <row r="39" spans="1:19" x14ac:dyDescent="0.25">
      <c r="A39" s="66" t="s">
        <v>34</v>
      </c>
      <c r="B39" s="74">
        <v>21</v>
      </c>
      <c r="C39" s="5">
        <v>13.3</v>
      </c>
      <c r="D39" s="5">
        <v>22.8</v>
      </c>
      <c r="E39" s="5">
        <v>17.899999999999999</v>
      </c>
      <c r="F39" s="5">
        <v>16.399999999999999</v>
      </c>
      <c r="G39" s="5">
        <v>15.9</v>
      </c>
      <c r="I39" s="66" t="s">
        <v>34</v>
      </c>
      <c r="J39" s="74">
        <v>21</v>
      </c>
      <c r="K39" s="72">
        <f t="shared" si="7"/>
        <v>2059.5</v>
      </c>
      <c r="N39" s="5">
        <v>9.1</v>
      </c>
      <c r="O39" s="5">
        <v>19.3</v>
      </c>
      <c r="P39" s="5">
        <v>13.2</v>
      </c>
      <c r="Q39" s="5">
        <v>12.9</v>
      </c>
      <c r="R39" s="5">
        <v>11</v>
      </c>
      <c r="S39">
        <v>1565.25</v>
      </c>
    </row>
    <row r="40" spans="1:19" x14ac:dyDescent="0.25">
      <c r="A40" s="66" t="s">
        <v>34</v>
      </c>
      <c r="B40" s="74">
        <v>22</v>
      </c>
      <c r="C40" s="5">
        <v>11.5</v>
      </c>
      <c r="D40" s="5">
        <v>22</v>
      </c>
      <c r="E40" s="5">
        <v>16.899999999999999</v>
      </c>
      <c r="F40" s="5">
        <v>14.5</v>
      </c>
      <c r="G40" s="5">
        <v>8.4</v>
      </c>
      <c r="I40" s="66" t="s">
        <v>34</v>
      </c>
      <c r="J40" s="74">
        <v>22</v>
      </c>
      <c r="K40" s="72">
        <f t="shared" si="7"/>
        <v>1701</v>
      </c>
      <c r="N40" s="5">
        <v>13.3</v>
      </c>
      <c r="O40" s="5">
        <v>27.4</v>
      </c>
      <c r="P40" s="5">
        <v>22.3</v>
      </c>
      <c r="Q40" s="5">
        <v>19.100000000000001</v>
      </c>
      <c r="R40" s="5">
        <v>15.8</v>
      </c>
      <c r="S40">
        <v>2346</v>
      </c>
    </row>
    <row r="41" spans="1:19" x14ac:dyDescent="0.25">
      <c r="A41" s="66" t="s">
        <v>34</v>
      </c>
      <c r="B41" s="74">
        <v>23</v>
      </c>
      <c r="C41" s="5">
        <v>9.1</v>
      </c>
      <c r="D41" s="5">
        <v>19.3</v>
      </c>
      <c r="E41" s="5">
        <v>13.2</v>
      </c>
      <c r="F41" s="5">
        <v>12.9</v>
      </c>
      <c r="G41" s="5">
        <v>11</v>
      </c>
      <c r="I41" s="66" t="s">
        <v>34</v>
      </c>
      <c r="J41" s="74">
        <v>23</v>
      </c>
      <c r="K41" s="72">
        <f t="shared" si="7"/>
        <v>1565.25</v>
      </c>
      <c r="N41" s="5">
        <v>9.1999999999999993</v>
      </c>
      <c r="O41" s="5">
        <v>27.7</v>
      </c>
      <c r="P41" s="5">
        <v>25.2</v>
      </c>
      <c r="Q41" s="5">
        <v>16.5</v>
      </c>
      <c r="R41" s="5">
        <v>15.4</v>
      </c>
      <c r="S41">
        <v>2256</v>
      </c>
    </row>
    <row r="42" spans="1:19" x14ac:dyDescent="0.25">
      <c r="A42" s="66" t="s">
        <v>34</v>
      </c>
      <c r="B42" s="74">
        <v>24</v>
      </c>
      <c r="C42" s="5">
        <v>13.3</v>
      </c>
      <c r="D42" s="5">
        <v>27.4</v>
      </c>
      <c r="E42" s="5">
        <v>22.3</v>
      </c>
      <c r="F42" s="5">
        <v>19.100000000000001</v>
      </c>
      <c r="G42" s="5">
        <v>15.8</v>
      </c>
      <c r="I42" s="66" t="s">
        <v>34</v>
      </c>
      <c r="J42" s="74">
        <v>24</v>
      </c>
      <c r="K42" s="72">
        <f t="shared" si="7"/>
        <v>2346</v>
      </c>
      <c r="N42" s="5">
        <v>11.1</v>
      </c>
      <c r="O42" s="5">
        <v>28.1</v>
      </c>
      <c r="P42" s="5">
        <v>27.5</v>
      </c>
      <c r="Q42" s="5">
        <v>23.3</v>
      </c>
      <c r="R42" s="5">
        <v>18.100000000000001</v>
      </c>
      <c r="S42">
        <v>2715</v>
      </c>
    </row>
    <row r="43" spans="1:19" x14ac:dyDescent="0.25">
      <c r="A43" s="66" t="s">
        <v>34</v>
      </c>
      <c r="B43" s="74">
        <v>25</v>
      </c>
      <c r="C43" s="5">
        <v>9.1999999999999993</v>
      </c>
      <c r="D43" s="5">
        <v>27.7</v>
      </c>
      <c r="E43" s="5">
        <v>25.2</v>
      </c>
      <c r="F43" s="5">
        <v>16.5</v>
      </c>
      <c r="G43" s="5">
        <v>15.4</v>
      </c>
      <c r="I43" s="66" t="s">
        <v>34</v>
      </c>
      <c r="J43" s="74">
        <v>25</v>
      </c>
      <c r="K43" s="72">
        <f t="shared" si="7"/>
        <v>2256</v>
      </c>
      <c r="N43" s="5">
        <v>10.199999999999999</v>
      </c>
      <c r="O43" s="5">
        <v>25.2</v>
      </c>
      <c r="P43" s="5">
        <v>25.6</v>
      </c>
      <c r="Q43" s="5">
        <v>18.5</v>
      </c>
      <c r="R43" s="5">
        <v>12.9</v>
      </c>
      <c r="S43">
        <v>2250</v>
      </c>
    </row>
    <row r="44" spans="1:19" x14ac:dyDescent="0.25">
      <c r="A44" s="66" t="s">
        <v>34</v>
      </c>
      <c r="B44" s="74">
        <v>26</v>
      </c>
      <c r="C44" s="5">
        <v>11.1</v>
      </c>
      <c r="D44" s="5">
        <v>28.1</v>
      </c>
      <c r="E44" s="5">
        <v>27.5</v>
      </c>
      <c r="F44" s="5">
        <v>23.3</v>
      </c>
      <c r="G44" s="5">
        <v>18.100000000000001</v>
      </c>
      <c r="H44" s="67"/>
      <c r="I44" s="66" t="s">
        <v>34</v>
      </c>
      <c r="J44" s="74">
        <v>26</v>
      </c>
      <c r="K44" s="72">
        <f t="shared" si="7"/>
        <v>2715</v>
      </c>
      <c r="N44" s="5">
        <v>7.1</v>
      </c>
      <c r="O44" s="5">
        <v>23.6</v>
      </c>
      <c r="P44" s="5">
        <v>14.1</v>
      </c>
      <c r="Q44" s="5">
        <v>11.5</v>
      </c>
      <c r="R44" s="5">
        <v>6.8</v>
      </c>
      <c r="S44">
        <v>1446</v>
      </c>
    </row>
    <row r="45" spans="1:19" x14ac:dyDescent="0.25">
      <c r="A45" s="66" t="s">
        <v>34</v>
      </c>
      <c r="B45" s="74">
        <v>27</v>
      </c>
      <c r="C45" s="5">
        <v>10.199999999999999</v>
      </c>
      <c r="D45" s="5">
        <v>25.2</v>
      </c>
      <c r="E45" s="5">
        <v>25.6</v>
      </c>
      <c r="F45" s="5">
        <v>18.5</v>
      </c>
      <c r="G45" s="5">
        <v>12.9</v>
      </c>
      <c r="I45" s="66" t="s">
        <v>34</v>
      </c>
      <c r="J45" s="74">
        <v>27</v>
      </c>
      <c r="K45" s="72">
        <f t="shared" si="7"/>
        <v>2250</v>
      </c>
      <c r="N45" s="5">
        <v>9.8000000000000007</v>
      </c>
      <c r="O45" s="5">
        <v>23.5</v>
      </c>
      <c r="P45" s="5">
        <v>18</v>
      </c>
      <c r="Q45" s="5">
        <v>14</v>
      </c>
      <c r="R45" s="5">
        <v>16.7</v>
      </c>
      <c r="S45">
        <v>1962</v>
      </c>
    </row>
    <row r="46" spans="1:19" x14ac:dyDescent="0.25">
      <c r="A46" s="66" t="s">
        <v>34</v>
      </c>
      <c r="B46" s="74">
        <v>28</v>
      </c>
      <c r="C46" s="5">
        <v>7.1</v>
      </c>
      <c r="D46" s="5">
        <v>23.6</v>
      </c>
      <c r="E46" s="5">
        <v>14.1</v>
      </c>
      <c r="F46" s="5">
        <v>11.5</v>
      </c>
      <c r="G46" s="5">
        <v>6.8</v>
      </c>
      <c r="H46" s="67"/>
      <c r="I46" s="66" t="s">
        <v>34</v>
      </c>
      <c r="J46" s="74">
        <v>28</v>
      </c>
      <c r="K46" s="72">
        <f t="shared" si="7"/>
        <v>1446</v>
      </c>
      <c r="N46" s="5">
        <v>9.6999999999999993</v>
      </c>
      <c r="O46" s="5">
        <v>21.6</v>
      </c>
      <c r="P46" s="5">
        <v>16.899999999999999</v>
      </c>
      <c r="Q46" s="5">
        <v>13.7</v>
      </c>
      <c r="R46" s="5">
        <v>11.1</v>
      </c>
      <c r="S46">
        <v>1726.5</v>
      </c>
    </row>
    <row r="47" spans="1:19" x14ac:dyDescent="0.25">
      <c r="A47" s="66" t="s">
        <v>34</v>
      </c>
      <c r="B47" s="74">
        <v>29</v>
      </c>
      <c r="C47" s="5">
        <v>9.8000000000000007</v>
      </c>
      <c r="D47" s="5">
        <v>23.5</v>
      </c>
      <c r="E47" s="5">
        <v>18</v>
      </c>
      <c r="F47" s="5">
        <v>14</v>
      </c>
      <c r="G47" s="5">
        <v>16.7</v>
      </c>
      <c r="I47" s="66" t="s">
        <v>34</v>
      </c>
      <c r="J47" s="74">
        <v>29</v>
      </c>
      <c r="K47" s="72">
        <f t="shared" si="7"/>
        <v>1962</v>
      </c>
      <c r="N47" s="5">
        <v>9.5</v>
      </c>
      <c r="O47" s="5">
        <v>27.5</v>
      </c>
      <c r="P47" s="5">
        <v>21.5</v>
      </c>
      <c r="Q47" s="5">
        <v>18.899999999999999</v>
      </c>
      <c r="R47" s="5">
        <v>12.4</v>
      </c>
      <c r="S47">
        <v>2190</v>
      </c>
    </row>
    <row r="48" spans="1:19" x14ac:dyDescent="0.25">
      <c r="A48" s="66" t="s">
        <v>34</v>
      </c>
      <c r="B48" s="74">
        <v>30</v>
      </c>
      <c r="C48" s="5">
        <v>9.6999999999999993</v>
      </c>
      <c r="D48" s="5">
        <v>21.6</v>
      </c>
      <c r="E48" s="5">
        <v>16.899999999999999</v>
      </c>
      <c r="F48" s="5">
        <v>13.7</v>
      </c>
      <c r="G48" s="5">
        <v>11.1</v>
      </c>
      <c r="I48" s="66" t="s">
        <v>34</v>
      </c>
      <c r="J48" s="74">
        <v>30</v>
      </c>
      <c r="K48" s="72">
        <f t="shared" si="7"/>
        <v>1726.5</v>
      </c>
      <c r="N48" s="5">
        <v>11.2</v>
      </c>
      <c r="O48" s="5">
        <v>28.2</v>
      </c>
      <c r="P48" s="5">
        <v>20</v>
      </c>
      <c r="Q48" s="5">
        <v>17.399999999999999</v>
      </c>
      <c r="R48" s="5">
        <v>13.9</v>
      </c>
      <c r="S48">
        <v>2157</v>
      </c>
    </row>
    <row r="49" spans="1:19" x14ac:dyDescent="0.25">
      <c r="A49" s="66" t="s">
        <v>34</v>
      </c>
      <c r="B49" s="74">
        <v>31</v>
      </c>
      <c r="C49" s="5">
        <v>9.5</v>
      </c>
      <c r="D49" s="5">
        <v>27.5</v>
      </c>
      <c r="E49" s="5">
        <v>21.5</v>
      </c>
      <c r="F49" s="5">
        <v>18.899999999999999</v>
      </c>
      <c r="G49" s="5">
        <v>12.4</v>
      </c>
      <c r="I49" s="66" t="s">
        <v>34</v>
      </c>
      <c r="J49" s="74">
        <v>31</v>
      </c>
      <c r="K49" s="72">
        <f t="shared" si="7"/>
        <v>2190</v>
      </c>
      <c r="N49" s="5">
        <v>12.9</v>
      </c>
      <c r="O49" s="5">
        <v>27</v>
      </c>
      <c r="P49" s="5">
        <v>16.100000000000001</v>
      </c>
      <c r="Q49" s="5">
        <v>15.5</v>
      </c>
      <c r="R49" s="5">
        <v>12.9</v>
      </c>
      <c r="S49">
        <v>1948.5</v>
      </c>
    </row>
    <row r="50" spans="1:19" x14ac:dyDescent="0.25">
      <c r="A50" s="66" t="s">
        <v>34</v>
      </c>
      <c r="B50" s="74">
        <v>32</v>
      </c>
      <c r="C50" s="5">
        <v>11.2</v>
      </c>
      <c r="D50" s="5">
        <v>28.2</v>
      </c>
      <c r="E50" s="5">
        <v>20</v>
      </c>
      <c r="F50" s="5">
        <v>17.399999999999999</v>
      </c>
      <c r="G50" s="5">
        <v>13.9</v>
      </c>
      <c r="I50" s="66" t="s">
        <v>34</v>
      </c>
      <c r="J50" s="74">
        <v>32</v>
      </c>
      <c r="K50" s="72">
        <f>15*(C50+D50)/2+15*(D50+E50)/2+30*(E50+F50)/2+60*(F50+G50)/2</f>
        <v>2157</v>
      </c>
      <c r="N50" s="5">
        <v>11.9</v>
      </c>
      <c r="O50" s="5">
        <v>20.100000000000001</v>
      </c>
      <c r="P50" s="5">
        <v>22.8</v>
      </c>
      <c r="Q50" s="5">
        <v>16.399999999999999</v>
      </c>
      <c r="R50" s="5">
        <v>11.4</v>
      </c>
      <c r="S50">
        <v>1983.75</v>
      </c>
    </row>
    <row r="51" spans="1:19" x14ac:dyDescent="0.25">
      <c r="A51" s="66" t="s">
        <v>34</v>
      </c>
      <c r="B51" s="74">
        <v>33</v>
      </c>
      <c r="C51" s="5">
        <v>12.9</v>
      </c>
      <c r="D51" s="5">
        <v>27</v>
      </c>
      <c r="E51" s="5">
        <v>16.100000000000001</v>
      </c>
      <c r="F51" s="5">
        <v>15.5</v>
      </c>
      <c r="G51" s="5">
        <v>12.9</v>
      </c>
      <c r="I51" s="66" t="s">
        <v>34</v>
      </c>
      <c r="J51" s="74">
        <v>33</v>
      </c>
      <c r="K51" s="72">
        <f>15*(C51+D51)/2+15*(D51+E51)/2+30*(E51+F51)/2+60*(F51+G51)/2</f>
        <v>1948.5</v>
      </c>
      <c r="N51" s="5">
        <v>12.5</v>
      </c>
      <c r="O51" s="5">
        <v>23.3</v>
      </c>
      <c r="P51" s="5">
        <v>22.4</v>
      </c>
      <c r="Q51" s="5">
        <v>15.8</v>
      </c>
      <c r="R51" s="5">
        <v>11.3</v>
      </c>
      <c r="S51">
        <v>1997.25</v>
      </c>
    </row>
    <row r="52" spans="1:19" x14ac:dyDescent="0.25">
      <c r="A52" s="66" t="s">
        <v>34</v>
      </c>
      <c r="B52" s="74">
        <v>34</v>
      </c>
      <c r="C52" s="5">
        <v>11.9</v>
      </c>
      <c r="D52" s="5">
        <v>20.100000000000001</v>
      </c>
      <c r="E52" s="5">
        <v>22.8</v>
      </c>
      <c r="F52" s="5">
        <v>16.399999999999999</v>
      </c>
      <c r="G52" s="5">
        <v>11.4</v>
      </c>
      <c r="I52" s="66" t="s">
        <v>34</v>
      </c>
      <c r="J52" s="74">
        <v>34</v>
      </c>
      <c r="K52" s="72">
        <f t="shared" ref="K52:K56" si="8">15*(C52+D52)/2+15*(D52+E52)/2+30*(E52+F52)/2+60*(F52+G52)/2</f>
        <v>1983.75</v>
      </c>
      <c r="N52" s="5">
        <v>10.1</v>
      </c>
      <c r="O52" s="5">
        <v>21.8</v>
      </c>
      <c r="P52" s="5">
        <v>19.399999999999999</v>
      </c>
      <c r="Q52" s="5">
        <v>13</v>
      </c>
      <c r="R52" s="5">
        <v>8.9</v>
      </c>
      <c r="S52">
        <v>1691.25</v>
      </c>
    </row>
    <row r="53" spans="1:19" x14ac:dyDescent="0.25">
      <c r="A53" s="66" t="s">
        <v>34</v>
      </c>
      <c r="B53" s="74">
        <v>35</v>
      </c>
      <c r="C53" s="5">
        <v>12.5</v>
      </c>
      <c r="D53" s="5">
        <v>23.3</v>
      </c>
      <c r="E53" s="5">
        <v>22.4</v>
      </c>
      <c r="F53" s="5">
        <v>15.8</v>
      </c>
      <c r="G53" s="5">
        <v>11.3</v>
      </c>
      <c r="I53" s="66" t="s">
        <v>34</v>
      </c>
      <c r="J53" s="74">
        <v>35</v>
      </c>
      <c r="K53" s="72">
        <f t="shared" si="8"/>
        <v>1997.25</v>
      </c>
      <c r="N53" s="5">
        <v>6.5</v>
      </c>
      <c r="O53" s="5">
        <v>20.6</v>
      </c>
      <c r="P53" s="5">
        <v>19.7</v>
      </c>
      <c r="Q53" s="5">
        <v>16.5</v>
      </c>
      <c r="R53" s="5">
        <v>11</v>
      </c>
      <c r="S53">
        <v>1873.5</v>
      </c>
    </row>
    <row r="54" spans="1:19" x14ac:dyDescent="0.25">
      <c r="A54" s="66" t="s">
        <v>34</v>
      </c>
      <c r="B54" s="74">
        <v>36</v>
      </c>
      <c r="C54" s="5">
        <v>10.1</v>
      </c>
      <c r="D54" s="5">
        <v>21.8</v>
      </c>
      <c r="E54" s="5">
        <v>19.399999999999999</v>
      </c>
      <c r="F54" s="5">
        <v>13</v>
      </c>
      <c r="G54" s="5">
        <v>8.9</v>
      </c>
      <c r="I54" s="66" t="s">
        <v>34</v>
      </c>
      <c r="J54" s="74">
        <v>36</v>
      </c>
      <c r="K54" s="72">
        <f t="shared" si="8"/>
        <v>1691.25</v>
      </c>
      <c r="N54" s="5">
        <v>6.1</v>
      </c>
      <c r="O54" s="5">
        <v>17.899999999999999</v>
      </c>
      <c r="P54" s="5">
        <v>19.399999999999999</v>
      </c>
      <c r="Q54" s="5">
        <v>15.175000000000001</v>
      </c>
      <c r="R54" s="5">
        <v>9.9749999999999996</v>
      </c>
      <c r="S54">
        <v>1732.875</v>
      </c>
    </row>
    <row r="55" spans="1:19" x14ac:dyDescent="0.25">
      <c r="A55" s="66" t="s">
        <v>34</v>
      </c>
      <c r="B55" s="74">
        <v>37</v>
      </c>
      <c r="C55" s="5">
        <v>6.5</v>
      </c>
      <c r="D55" s="5">
        <v>20.6</v>
      </c>
      <c r="E55" s="5">
        <v>19.7</v>
      </c>
      <c r="F55" s="5">
        <v>16.5</v>
      </c>
      <c r="G55" s="5">
        <v>11</v>
      </c>
      <c r="I55" s="66" t="s">
        <v>34</v>
      </c>
      <c r="J55" s="74">
        <v>37</v>
      </c>
      <c r="K55" s="72">
        <f t="shared" si="8"/>
        <v>1873.5</v>
      </c>
      <c r="N55" s="5">
        <v>8.4</v>
      </c>
      <c r="O55" s="5">
        <v>24.7</v>
      </c>
      <c r="P55" s="5">
        <v>25.5</v>
      </c>
      <c r="Q55" s="5">
        <v>20.100000000000001</v>
      </c>
      <c r="R55" s="5">
        <v>10.3</v>
      </c>
      <c r="S55">
        <v>2220.75</v>
      </c>
    </row>
    <row r="56" spans="1:19" x14ac:dyDescent="0.25">
      <c r="A56" s="66" t="s">
        <v>34</v>
      </c>
      <c r="B56" s="74">
        <v>38</v>
      </c>
      <c r="C56" s="5">
        <v>6.1</v>
      </c>
      <c r="D56" s="5">
        <v>17.899999999999999</v>
      </c>
      <c r="E56" s="5">
        <v>19.399999999999999</v>
      </c>
      <c r="F56" s="5">
        <v>15.175000000000001</v>
      </c>
      <c r="G56" s="5">
        <v>9.9749999999999996</v>
      </c>
      <c r="H56" s="5"/>
      <c r="I56" s="66" t="s">
        <v>34</v>
      </c>
      <c r="J56" s="74">
        <v>38</v>
      </c>
      <c r="K56" s="72">
        <f t="shared" si="8"/>
        <v>1732.875</v>
      </c>
      <c r="N56" s="5">
        <v>7.9</v>
      </c>
      <c r="O56" s="5">
        <v>18.899999999999999</v>
      </c>
      <c r="P56" s="5">
        <v>20.3</v>
      </c>
      <c r="Q56" s="5">
        <v>13.3</v>
      </c>
      <c r="R56" s="5">
        <v>10</v>
      </c>
      <c r="S56">
        <v>1698</v>
      </c>
    </row>
    <row r="57" spans="1:19" x14ac:dyDescent="0.25">
      <c r="A57" s="66" t="s">
        <v>34</v>
      </c>
      <c r="B57" s="74">
        <v>39</v>
      </c>
      <c r="C57" s="5">
        <v>8.4</v>
      </c>
      <c r="D57" s="5">
        <v>24.7</v>
      </c>
      <c r="E57" s="5">
        <v>25.5</v>
      </c>
      <c r="F57" s="5">
        <v>20.100000000000001</v>
      </c>
      <c r="G57" s="5">
        <v>10.3</v>
      </c>
      <c r="H57" s="67"/>
      <c r="I57" s="66" t="s">
        <v>34</v>
      </c>
      <c r="J57" s="74">
        <v>39</v>
      </c>
      <c r="K57" s="72">
        <f>15*(C57+D57)/2+15*(D57+E57)/2+30*(E57+F57)/2+60*(F57+G57)/2</f>
        <v>2220.75</v>
      </c>
      <c r="N57" s="5">
        <v>7.6</v>
      </c>
      <c r="O57" s="5">
        <v>18.600000000000001</v>
      </c>
      <c r="P57" s="5">
        <v>12.1</v>
      </c>
      <c r="Q57" s="5">
        <v>10.8</v>
      </c>
      <c r="R57" s="5">
        <v>8.6</v>
      </c>
      <c r="S57">
        <v>1352.25</v>
      </c>
    </row>
    <row r="58" spans="1:19" x14ac:dyDescent="0.25">
      <c r="A58" s="66" t="s">
        <v>34</v>
      </c>
      <c r="B58" s="74">
        <v>40</v>
      </c>
      <c r="C58" s="5">
        <v>7.9</v>
      </c>
      <c r="D58" s="5">
        <v>18.899999999999999</v>
      </c>
      <c r="E58" s="5">
        <v>20.3</v>
      </c>
      <c r="F58" s="5">
        <v>13.3</v>
      </c>
      <c r="G58" s="5">
        <v>10</v>
      </c>
      <c r="H58" s="9"/>
      <c r="I58" s="66" t="s">
        <v>34</v>
      </c>
      <c r="J58" s="74">
        <v>40</v>
      </c>
      <c r="K58" s="72">
        <f>15*(C58+D58)/2+15*(D58+E58)/2+30*(E58+F58)/2+60*(F58+G58)/2</f>
        <v>1698</v>
      </c>
    </row>
    <row r="59" spans="1:19" x14ac:dyDescent="0.25">
      <c r="A59" s="66" t="s">
        <v>34</v>
      </c>
      <c r="B59" s="74">
        <v>41</v>
      </c>
      <c r="C59" s="5">
        <v>7.6</v>
      </c>
      <c r="D59" s="5">
        <v>18.600000000000001</v>
      </c>
      <c r="E59" s="5">
        <v>12.1</v>
      </c>
      <c r="F59" s="5">
        <v>10.8</v>
      </c>
      <c r="G59" s="5">
        <v>8.6</v>
      </c>
      <c r="H59" s="9"/>
      <c r="I59" s="66" t="s">
        <v>34</v>
      </c>
      <c r="J59" s="74">
        <v>41</v>
      </c>
      <c r="K59" s="72">
        <f t="shared" ref="K59" si="9">15*(C59+D59)/2+15*(D59+E59)/2+30*(E59+F59)/2+60*(F59+G59)/2</f>
        <v>1352.25</v>
      </c>
    </row>
    <row r="60" spans="1:19" x14ac:dyDescent="0.25">
      <c r="B60" s="75" t="s">
        <v>27</v>
      </c>
      <c r="C60" s="76">
        <f>AVERAGE(C19:C59)</f>
        <v>10.168292682926831</v>
      </c>
      <c r="D60" s="76">
        <f t="shared" ref="D60:F60" si="10">AVERAGE(D19:D59)</f>
        <v>23.556097560975612</v>
      </c>
      <c r="E60" s="76">
        <f t="shared" si="10"/>
        <v>19.948780487804878</v>
      </c>
      <c r="F60" s="76">
        <f t="shared" si="10"/>
        <v>16.299390243902433</v>
      </c>
      <c r="G60" s="76">
        <f>AVERAGE(G19:G59)</f>
        <v>12.255487804878047</v>
      </c>
      <c r="H60" s="54"/>
      <c r="J60" s="75" t="s">
        <v>27</v>
      </c>
      <c r="K60" s="54">
        <f>AVERAGE(K19:K59)</f>
        <v>1979.5884146341464</v>
      </c>
    </row>
    <row r="61" spans="1:19" x14ac:dyDescent="0.25">
      <c r="B61" s="75" t="s">
        <v>98</v>
      </c>
      <c r="C61" s="54">
        <f>STDEV(C19:C59)</f>
        <v>1.9348693785873865</v>
      </c>
      <c r="D61" s="54">
        <f>STDEV(D19:D59)</f>
        <v>3.3941161427157893</v>
      </c>
      <c r="E61" s="54">
        <f>STDEV(E19:E59)</f>
        <v>4.0917674635308785</v>
      </c>
      <c r="F61" s="54">
        <f>STDEV(F19:F59)</f>
        <v>3.3914436813697213</v>
      </c>
      <c r="G61" s="54">
        <f>STDEV(G19:G59)</f>
        <v>2.7377654676939658</v>
      </c>
      <c r="H61" s="54"/>
      <c r="J61" s="75" t="s">
        <v>98</v>
      </c>
      <c r="K61" s="54">
        <f>STDEV(K19:K59)</f>
        <v>325.28804091996466</v>
      </c>
    </row>
  </sheetData>
  <mergeCells count="1">
    <mergeCell ref="C2:G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93F43-87A1-487A-98BF-049A56BE5B37}">
  <dimension ref="A1:AV61"/>
  <sheetViews>
    <sheetView workbookViewId="0">
      <selection sqref="A1:XFD1048576"/>
    </sheetView>
  </sheetViews>
  <sheetFormatPr defaultRowHeight="14.4" x14ac:dyDescent="0.25"/>
  <cols>
    <col min="2" max="2" width="8.88671875" style="66"/>
    <col min="10" max="10" width="8.88671875" style="66"/>
  </cols>
  <sheetData>
    <row r="1" spans="1:11" ht="26.25" customHeight="1" x14ac:dyDescent="0.25">
      <c r="A1" s="48" t="s">
        <v>116</v>
      </c>
      <c r="C1" s="16"/>
      <c r="D1" s="16"/>
      <c r="I1" s="48"/>
      <c r="K1" s="67" t="s">
        <v>117</v>
      </c>
    </row>
    <row r="2" spans="1:11" ht="16.2" x14ac:dyDescent="0.25">
      <c r="A2" s="66"/>
      <c r="C2" s="68" t="s">
        <v>109</v>
      </c>
      <c r="D2" s="68"/>
      <c r="E2" s="68"/>
      <c r="F2" s="68"/>
      <c r="G2" s="68"/>
      <c r="H2" s="41"/>
      <c r="I2" s="66"/>
      <c r="K2" s="66"/>
    </row>
    <row r="3" spans="1:11" x14ac:dyDescent="0.25">
      <c r="A3" s="66"/>
      <c r="B3" s="69"/>
      <c r="C3" s="68"/>
      <c r="D3" s="68"/>
      <c r="E3" s="68"/>
      <c r="F3" s="68"/>
      <c r="G3" s="68"/>
      <c r="H3" s="77"/>
      <c r="I3" s="66"/>
      <c r="J3" s="69"/>
      <c r="K3" s="70" t="s">
        <v>110</v>
      </c>
    </row>
    <row r="4" spans="1:11" ht="27" x14ac:dyDescent="0.25">
      <c r="A4" s="51" t="s">
        <v>92</v>
      </c>
      <c r="B4" s="51" t="s">
        <v>93</v>
      </c>
      <c r="C4" s="71" t="s">
        <v>111</v>
      </c>
      <c r="D4" s="71" t="s">
        <v>112</v>
      </c>
      <c r="E4" s="71" t="s">
        <v>113</v>
      </c>
      <c r="F4" s="71" t="s">
        <v>114</v>
      </c>
      <c r="G4" s="71" t="s">
        <v>115</v>
      </c>
      <c r="H4" s="77"/>
      <c r="I4" s="51" t="s">
        <v>92</v>
      </c>
      <c r="J4" s="51" t="s">
        <v>93</v>
      </c>
      <c r="K4" s="77"/>
    </row>
    <row r="5" spans="1:11" x14ac:dyDescent="0.25">
      <c r="A5" s="66" t="s">
        <v>0</v>
      </c>
      <c r="B5" s="66">
        <v>1</v>
      </c>
      <c r="C5">
        <v>9</v>
      </c>
      <c r="D5">
        <v>4.0999999999999996</v>
      </c>
      <c r="E5">
        <v>3.8</v>
      </c>
      <c r="F5">
        <v>2.2999999999999998</v>
      </c>
      <c r="G5">
        <v>4.2</v>
      </c>
      <c r="I5" s="66" t="s">
        <v>0</v>
      </c>
      <c r="J5" s="66">
        <v>1</v>
      </c>
      <c r="K5">
        <f t="shared" ref="K5:K16" si="0">15*(C5+D5)/2+15*(D5+E5)/2+30*(E5+F5)/2+60*(F5+G5)/2</f>
        <v>444</v>
      </c>
    </row>
    <row r="6" spans="1:11" x14ac:dyDescent="0.25">
      <c r="A6" s="66" t="s">
        <v>0</v>
      </c>
      <c r="B6" s="66">
        <v>2</v>
      </c>
      <c r="C6">
        <v>11.5</v>
      </c>
      <c r="D6">
        <v>4.0999999999999996</v>
      </c>
      <c r="E6">
        <v>3.3</v>
      </c>
      <c r="F6">
        <v>4.2</v>
      </c>
      <c r="G6">
        <v>6.6</v>
      </c>
      <c r="I6" s="66" t="s">
        <v>0</v>
      </c>
      <c r="J6" s="66">
        <v>2</v>
      </c>
      <c r="K6">
        <f t="shared" si="0"/>
        <v>609</v>
      </c>
    </row>
    <row r="7" spans="1:11" x14ac:dyDescent="0.25">
      <c r="A7" s="66" t="s">
        <v>0</v>
      </c>
      <c r="B7" s="66">
        <v>3</v>
      </c>
      <c r="C7">
        <v>9.6999999999999993</v>
      </c>
      <c r="D7">
        <v>4.5</v>
      </c>
      <c r="E7">
        <v>3.9</v>
      </c>
      <c r="F7">
        <v>4.2</v>
      </c>
      <c r="G7">
        <v>5.8</v>
      </c>
      <c r="I7" s="66" t="s">
        <v>0</v>
      </c>
      <c r="J7" s="66">
        <v>3</v>
      </c>
      <c r="K7">
        <f t="shared" si="0"/>
        <v>591</v>
      </c>
    </row>
    <row r="8" spans="1:11" x14ac:dyDescent="0.25">
      <c r="A8" s="66" t="s">
        <v>0</v>
      </c>
      <c r="B8" s="66">
        <v>4</v>
      </c>
      <c r="C8">
        <v>11.5</v>
      </c>
      <c r="D8">
        <v>4.4000000000000004</v>
      </c>
      <c r="E8">
        <v>3.8</v>
      </c>
      <c r="F8">
        <v>4.0999999999999996</v>
      </c>
      <c r="G8">
        <v>6.7</v>
      </c>
      <c r="I8" s="66" t="s">
        <v>0</v>
      </c>
      <c r="J8" s="66">
        <v>4</v>
      </c>
      <c r="K8">
        <f t="shared" si="0"/>
        <v>623.25</v>
      </c>
    </row>
    <row r="9" spans="1:11" x14ac:dyDescent="0.25">
      <c r="A9" s="66" t="s">
        <v>0</v>
      </c>
      <c r="B9" s="66">
        <v>5</v>
      </c>
      <c r="C9">
        <v>8.9</v>
      </c>
      <c r="D9">
        <v>7.5</v>
      </c>
      <c r="E9">
        <v>5.2</v>
      </c>
      <c r="F9">
        <v>3.9</v>
      </c>
      <c r="G9">
        <v>4.2</v>
      </c>
      <c r="I9" s="66" t="s">
        <v>0</v>
      </c>
      <c r="J9" s="66">
        <v>5</v>
      </c>
      <c r="K9">
        <f t="shared" si="0"/>
        <v>597.75</v>
      </c>
    </row>
    <row r="10" spans="1:11" x14ac:dyDescent="0.25">
      <c r="A10" s="66" t="s">
        <v>0</v>
      </c>
      <c r="B10" s="66">
        <v>6</v>
      </c>
      <c r="C10">
        <v>11.1</v>
      </c>
      <c r="D10">
        <v>4.0999999999999996</v>
      </c>
      <c r="E10">
        <v>4.0999999999999996</v>
      </c>
      <c r="F10">
        <v>3.3</v>
      </c>
      <c r="G10">
        <v>4.3</v>
      </c>
      <c r="I10" s="66" t="s">
        <v>0</v>
      </c>
      <c r="J10" s="66">
        <v>6</v>
      </c>
      <c r="K10">
        <f t="shared" si="0"/>
        <v>514.5</v>
      </c>
    </row>
    <row r="11" spans="1:11" x14ac:dyDescent="0.25">
      <c r="A11" s="66" t="s">
        <v>0</v>
      </c>
      <c r="B11" s="66">
        <v>7</v>
      </c>
      <c r="C11">
        <v>10.5</v>
      </c>
      <c r="D11">
        <v>4.2</v>
      </c>
      <c r="E11">
        <v>4.4000000000000004</v>
      </c>
      <c r="F11">
        <v>3.3</v>
      </c>
      <c r="G11">
        <v>4.5999999999999996</v>
      </c>
      <c r="I11" s="66" t="s">
        <v>0</v>
      </c>
      <c r="J11" s="66">
        <v>7</v>
      </c>
      <c r="K11">
        <f t="shared" si="0"/>
        <v>527.25</v>
      </c>
    </row>
    <row r="12" spans="1:11" x14ac:dyDescent="0.25">
      <c r="A12" s="66" t="s">
        <v>0</v>
      </c>
      <c r="B12" s="66">
        <v>8</v>
      </c>
      <c r="C12">
        <v>13.3</v>
      </c>
      <c r="D12">
        <v>7.3</v>
      </c>
      <c r="E12">
        <v>5.3</v>
      </c>
      <c r="F12">
        <v>3.8</v>
      </c>
      <c r="G12">
        <v>4.3</v>
      </c>
      <c r="I12" s="66" t="s">
        <v>0</v>
      </c>
      <c r="J12" s="66">
        <v>8</v>
      </c>
      <c r="K12">
        <f t="shared" si="0"/>
        <v>628.5</v>
      </c>
    </row>
    <row r="13" spans="1:11" x14ac:dyDescent="0.25">
      <c r="A13" s="66" t="s">
        <v>0</v>
      </c>
      <c r="B13" s="66">
        <v>9</v>
      </c>
      <c r="C13">
        <v>8.9</v>
      </c>
      <c r="D13">
        <v>4.7</v>
      </c>
      <c r="E13">
        <v>3.6</v>
      </c>
      <c r="F13">
        <v>2.1</v>
      </c>
      <c r="G13">
        <v>3</v>
      </c>
      <c r="I13" s="66" t="s">
        <v>0</v>
      </c>
      <c r="J13" s="66">
        <v>9</v>
      </c>
      <c r="K13">
        <f t="shared" si="0"/>
        <v>402.75</v>
      </c>
    </row>
    <row r="14" spans="1:11" x14ac:dyDescent="0.25">
      <c r="A14" s="66" t="s">
        <v>0</v>
      </c>
      <c r="B14" s="66">
        <v>10</v>
      </c>
      <c r="C14">
        <v>9.3000000000000007</v>
      </c>
      <c r="D14">
        <v>5.5</v>
      </c>
      <c r="E14">
        <v>3.8</v>
      </c>
      <c r="F14">
        <v>3.7</v>
      </c>
      <c r="G14">
        <v>3</v>
      </c>
      <c r="I14" s="66" t="s">
        <v>0</v>
      </c>
      <c r="J14" s="66">
        <v>10</v>
      </c>
      <c r="K14">
        <f t="shared" si="0"/>
        <v>494.25</v>
      </c>
    </row>
    <row r="15" spans="1:11" x14ac:dyDescent="0.25">
      <c r="A15" s="66" t="s">
        <v>0</v>
      </c>
      <c r="B15" s="66">
        <v>11</v>
      </c>
      <c r="C15">
        <v>10.7</v>
      </c>
      <c r="D15">
        <v>4.0999999999999996</v>
      </c>
      <c r="E15">
        <v>3.9</v>
      </c>
      <c r="F15">
        <v>4.3</v>
      </c>
      <c r="G15">
        <v>4.8</v>
      </c>
      <c r="I15" s="66" t="s">
        <v>0</v>
      </c>
      <c r="J15" s="66">
        <v>11</v>
      </c>
      <c r="K15">
        <f t="shared" si="0"/>
        <v>567</v>
      </c>
    </row>
    <row r="16" spans="1:11" x14ac:dyDescent="0.25">
      <c r="A16" s="66" t="s">
        <v>0</v>
      </c>
      <c r="B16" s="66">
        <v>12</v>
      </c>
      <c r="C16">
        <v>12</v>
      </c>
      <c r="D16">
        <v>4.4000000000000004</v>
      </c>
      <c r="E16">
        <v>5</v>
      </c>
      <c r="F16">
        <v>4.7</v>
      </c>
      <c r="G16">
        <v>6.1</v>
      </c>
      <c r="I16" s="66" t="s">
        <v>0</v>
      </c>
      <c r="J16" s="66">
        <v>12</v>
      </c>
      <c r="K16">
        <f t="shared" si="0"/>
        <v>663</v>
      </c>
    </row>
    <row r="17" spans="1:48" x14ac:dyDescent="0.25">
      <c r="A17" s="53"/>
      <c r="B17" s="53" t="s">
        <v>27</v>
      </c>
      <c r="C17" s="54">
        <f>AVERAGE(C5:C16)</f>
        <v>10.533333333333333</v>
      </c>
      <c r="D17" s="54">
        <f t="shared" ref="D17:K17" si="1">AVERAGE(D5:D16)</f>
        <v>4.9083333333333341</v>
      </c>
      <c r="E17" s="54">
        <f t="shared" si="1"/>
        <v>4.1749999999999998</v>
      </c>
      <c r="F17" s="54">
        <f t="shared" si="1"/>
        <v>3.6583333333333337</v>
      </c>
      <c r="G17" s="54">
        <f t="shared" si="1"/>
        <v>4.8</v>
      </c>
      <c r="H17" s="54"/>
      <c r="I17" s="53"/>
      <c r="J17" s="53" t="s">
        <v>27</v>
      </c>
      <c r="K17" s="54">
        <f t="shared" si="1"/>
        <v>555.1875</v>
      </c>
    </row>
    <row r="18" spans="1:48" x14ac:dyDescent="0.25">
      <c r="B18" s="53" t="s">
        <v>98</v>
      </c>
      <c r="C18" s="54">
        <f>STDEV(C5:C16)</f>
        <v>1.4118545723031528</v>
      </c>
      <c r="D18" s="54">
        <f t="shared" ref="D18:G18" si="2">STDEV(D5:D16)</f>
        <v>1.2295293507039284</v>
      </c>
      <c r="E18" s="54">
        <f t="shared" si="2"/>
        <v>0.65522376469278742</v>
      </c>
      <c r="F18" s="54">
        <f t="shared" si="2"/>
        <v>0.79138352193350125</v>
      </c>
      <c r="G18" s="54">
        <f t="shared" si="2"/>
        <v>1.2533591228810255</v>
      </c>
      <c r="H18" s="54"/>
      <c r="J18" s="53" t="s">
        <v>98</v>
      </c>
      <c r="K18" s="54">
        <f t="shared" ref="K18" si="3">STDEV(K5:K16)</f>
        <v>79.492361339713867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1:48" x14ac:dyDescent="0.25">
      <c r="A19" s="66" t="s">
        <v>34</v>
      </c>
      <c r="B19" s="74">
        <v>1</v>
      </c>
      <c r="C19" s="5">
        <v>15.6</v>
      </c>
      <c r="D19" s="5">
        <v>16.399999999999999</v>
      </c>
      <c r="E19" s="5">
        <v>9.4</v>
      </c>
      <c r="F19" s="5">
        <v>10.8</v>
      </c>
      <c r="G19" s="5">
        <v>14.8</v>
      </c>
      <c r="H19" s="5"/>
      <c r="I19" s="66" t="s">
        <v>34</v>
      </c>
      <c r="J19" s="74">
        <v>1</v>
      </c>
      <c r="K19" s="5">
        <f t="shared" ref="K19:K59" si="4">15*(C19+D19)/2+15*(D19+E19)/2+30*(E19+F19)/2+60*(F19+G19)/2</f>
        <v>1504.5</v>
      </c>
      <c r="L19">
        <v>2</v>
      </c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1:48" x14ac:dyDescent="0.25">
      <c r="A20" s="66" t="s">
        <v>34</v>
      </c>
      <c r="B20" s="74">
        <v>2</v>
      </c>
      <c r="C20" s="5">
        <v>14.4</v>
      </c>
      <c r="D20" s="5">
        <v>9.6999999999999993</v>
      </c>
      <c r="E20" s="5">
        <v>6.4</v>
      </c>
      <c r="F20" s="5">
        <v>6.8</v>
      </c>
      <c r="G20" s="5">
        <v>10.5</v>
      </c>
      <c r="H20" s="5"/>
      <c r="I20" s="66" t="s">
        <v>34</v>
      </c>
      <c r="J20" s="74">
        <v>2</v>
      </c>
      <c r="K20" s="5">
        <f t="shared" si="4"/>
        <v>1018.5</v>
      </c>
      <c r="L20">
        <v>3</v>
      </c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1:48" x14ac:dyDescent="0.25">
      <c r="A21" s="66" t="s">
        <v>34</v>
      </c>
      <c r="B21" s="74">
        <v>3</v>
      </c>
      <c r="C21" s="5">
        <v>13.6</v>
      </c>
      <c r="D21" s="5">
        <v>6.2</v>
      </c>
      <c r="E21" s="5">
        <v>5.6</v>
      </c>
      <c r="F21" s="5">
        <v>6</v>
      </c>
      <c r="G21" s="5">
        <v>9.6</v>
      </c>
      <c r="H21" s="5"/>
      <c r="I21" s="66" t="s">
        <v>34</v>
      </c>
      <c r="J21" s="74">
        <v>3</v>
      </c>
      <c r="K21" s="5">
        <f t="shared" si="4"/>
        <v>879</v>
      </c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1:48" x14ac:dyDescent="0.25">
      <c r="A22" s="66" t="s">
        <v>34</v>
      </c>
      <c r="B22" s="74">
        <v>4</v>
      </c>
      <c r="C22" s="5">
        <v>14.3</v>
      </c>
      <c r="D22" s="5">
        <v>7.5</v>
      </c>
      <c r="E22" s="5">
        <v>5.8</v>
      </c>
      <c r="F22" s="5">
        <v>5.9</v>
      </c>
      <c r="G22" s="5">
        <v>9.5</v>
      </c>
      <c r="H22" s="5"/>
      <c r="I22" s="66" t="s">
        <v>34</v>
      </c>
      <c r="J22" s="74">
        <v>4</v>
      </c>
      <c r="K22" s="5">
        <f t="shared" si="4"/>
        <v>900.75</v>
      </c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spans="1:48" x14ac:dyDescent="0.25">
      <c r="A23" s="66" t="s">
        <v>34</v>
      </c>
      <c r="B23" s="74">
        <v>5</v>
      </c>
      <c r="C23" s="5">
        <v>13.5</v>
      </c>
      <c r="D23" s="5">
        <v>10.3</v>
      </c>
      <c r="E23" s="5">
        <v>5.3</v>
      </c>
      <c r="F23" s="5">
        <v>5.3</v>
      </c>
      <c r="G23" s="5">
        <v>9.3000000000000007</v>
      </c>
      <c r="H23" s="5"/>
      <c r="I23" s="66" t="s">
        <v>34</v>
      </c>
      <c r="J23" s="74">
        <v>5</v>
      </c>
      <c r="K23" s="5">
        <f t="shared" si="4"/>
        <v>892.5</v>
      </c>
    </row>
    <row r="24" spans="1:48" x14ac:dyDescent="0.25">
      <c r="A24" s="66" t="s">
        <v>34</v>
      </c>
      <c r="B24" s="74">
        <v>6</v>
      </c>
      <c r="C24" s="5">
        <v>12.4</v>
      </c>
      <c r="D24" s="5">
        <v>6</v>
      </c>
      <c r="E24" s="5">
        <v>5.4</v>
      </c>
      <c r="F24" s="5">
        <v>5.5</v>
      </c>
      <c r="G24" s="5">
        <v>8.1999999999999993</v>
      </c>
      <c r="H24" s="5"/>
      <c r="I24" s="66" t="s">
        <v>34</v>
      </c>
      <c r="J24" s="74">
        <v>6</v>
      </c>
      <c r="K24" s="5">
        <f t="shared" si="4"/>
        <v>798</v>
      </c>
    </row>
    <row r="25" spans="1:48" x14ac:dyDescent="0.25">
      <c r="A25" s="66" t="s">
        <v>34</v>
      </c>
      <c r="B25" s="74">
        <v>7</v>
      </c>
      <c r="C25" s="5">
        <v>11.5</v>
      </c>
      <c r="D25" s="5">
        <v>7.5</v>
      </c>
      <c r="E25" s="5">
        <v>5.9</v>
      </c>
      <c r="F25" s="5">
        <v>7.1</v>
      </c>
      <c r="G25" s="5">
        <v>8.5</v>
      </c>
      <c r="H25" s="5"/>
      <c r="I25" s="66" t="s">
        <v>34</v>
      </c>
      <c r="J25" s="74">
        <v>7</v>
      </c>
      <c r="K25" s="5">
        <f t="shared" si="4"/>
        <v>906</v>
      </c>
    </row>
    <row r="26" spans="1:48" x14ac:dyDescent="0.25">
      <c r="A26" s="66" t="s">
        <v>34</v>
      </c>
      <c r="B26" s="74">
        <v>8</v>
      </c>
      <c r="C26" s="5">
        <v>13.2</v>
      </c>
      <c r="D26" s="5">
        <v>7.4</v>
      </c>
      <c r="E26" s="5">
        <v>5.9</v>
      </c>
      <c r="F26" s="5">
        <v>6.8</v>
      </c>
      <c r="G26" s="5">
        <v>9.4</v>
      </c>
      <c r="H26" s="5"/>
      <c r="I26" s="66" t="s">
        <v>34</v>
      </c>
      <c r="J26" s="74">
        <v>8</v>
      </c>
      <c r="K26" s="5">
        <f t="shared" si="4"/>
        <v>930.75</v>
      </c>
    </row>
    <row r="27" spans="1:48" x14ac:dyDescent="0.25">
      <c r="A27" s="66" t="s">
        <v>34</v>
      </c>
      <c r="B27" s="74">
        <v>9</v>
      </c>
      <c r="C27" s="5">
        <v>13.8</v>
      </c>
      <c r="D27" s="5">
        <v>8.5</v>
      </c>
      <c r="E27" s="5">
        <v>6.9</v>
      </c>
      <c r="F27" s="5">
        <v>9.6999999999999993</v>
      </c>
      <c r="G27" s="5">
        <v>10.7</v>
      </c>
      <c r="H27" s="5"/>
      <c r="I27" s="66" t="s">
        <v>34</v>
      </c>
      <c r="J27" s="74">
        <v>9</v>
      </c>
      <c r="K27" s="5">
        <f t="shared" si="4"/>
        <v>1143.75</v>
      </c>
    </row>
    <row r="28" spans="1:48" x14ac:dyDescent="0.25">
      <c r="A28" s="66" t="s">
        <v>34</v>
      </c>
      <c r="B28" s="74">
        <v>10</v>
      </c>
      <c r="C28" s="5">
        <v>13.8</v>
      </c>
      <c r="D28" s="5">
        <v>6.7</v>
      </c>
      <c r="E28" s="5">
        <v>5.5</v>
      </c>
      <c r="F28" s="5">
        <v>5.7</v>
      </c>
      <c r="G28" s="5">
        <v>5.8</v>
      </c>
      <c r="H28" s="5"/>
      <c r="I28" s="66" t="s">
        <v>34</v>
      </c>
      <c r="J28" s="74">
        <v>10</v>
      </c>
      <c r="K28" s="5">
        <f t="shared" si="4"/>
        <v>758.25</v>
      </c>
    </row>
    <row r="29" spans="1:48" x14ac:dyDescent="0.25">
      <c r="A29" s="66" t="s">
        <v>34</v>
      </c>
      <c r="B29" s="74">
        <v>11</v>
      </c>
      <c r="C29" s="5">
        <v>12</v>
      </c>
      <c r="D29" s="5">
        <v>8.5</v>
      </c>
      <c r="E29" s="5">
        <v>6.9</v>
      </c>
      <c r="F29" s="5">
        <v>8.5</v>
      </c>
      <c r="G29" s="5">
        <v>10.3</v>
      </c>
      <c r="H29" s="5"/>
      <c r="I29" s="66" t="s">
        <v>34</v>
      </c>
      <c r="J29" s="74">
        <v>11</v>
      </c>
      <c r="K29" s="5">
        <f t="shared" si="4"/>
        <v>1064.25</v>
      </c>
    </row>
    <row r="30" spans="1:48" x14ac:dyDescent="0.25">
      <c r="A30" s="66" t="s">
        <v>34</v>
      </c>
      <c r="B30" s="74">
        <v>12</v>
      </c>
      <c r="C30" s="5">
        <v>16.100000000000001</v>
      </c>
      <c r="D30" s="5">
        <v>9.8000000000000007</v>
      </c>
      <c r="E30" s="5">
        <v>7.2</v>
      </c>
      <c r="F30" s="5">
        <v>8.6999999999999993</v>
      </c>
      <c r="G30" s="5">
        <v>10.6</v>
      </c>
      <c r="H30" s="5"/>
      <c r="I30" s="66" t="s">
        <v>34</v>
      </c>
      <c r="J30" s="74">
        <v>12</v>
      </c>
      <c r="K30" s="5">
        <f t="shared" si="4"/>
        <v>1139.25</v>
      </c>
    </row>
    <row r="31" spans="1:48" x14ac:dyDescent="0.25">
      <c r="A31" s="66" t="s">
        <v>34</v>
      </c>
      <c r="B31" s="74">
        <v>13</v>
      </c>
      <c r="C31" s="5">
        <v>15</v>
      </c>
      <c r="D31" s="5">
        <v>7.9</v>
      </c>
      <c r="E31" s="5">
        <v>5.6</v>
      </c>
      <c r="F31" s="5">
        <v>4.8</v>
      </c>
      <c r="G31" s="5">
        <v>8.5</v>
      </c>
      <c r="H31" s="5"/>
      <c r="I31" s="66" t="s">
        <v>34</v>
      </c>
      <c r="J31" s="74">
        <v>13</v>
      </c>
      <c r="K31" s="5">
        <f t="shared" si="4"/>
        <v>828</v>
      </c>
    </row>
    <row r="32" spans="1:48" x14ac:dyDescent="0.25">
      <c r="A32" s="66" t="s">
        <v>34</v>
      </c>
      <c r="B32" s="74">
        <v>14</v>
      </c>
      <c r="C32" s="5">
        <v>12.5</v>
      </c>
      <c r="D32" s="5">
        <v>7.6</v>
      </c>
      <c r="E32" s="5">
        <v>5.7</v>
      </c>
      <c r="F32" s="5">
        <v>6.4</v>
      </c>
      <c r="G32" s="5">
        <v>9.3000000000000007</v>
      </c>
      <c r="H32" s="5"/>
      <c r="I32" s="66" t="s">
        <v>34</v>
      </c>
      <c r="J32" s="74">
        <v>14</v>
      </c>
      <c r="K32" s="5">
        <f t="shared" si="4"/>
        <v>903</v>
      </c>
    </row>
    <row r="33" spans="1:11" x14ac:dyDescent="0.25">
      <c r="A33" s="66" t="s">
        <v>34</v>
      </c>
      <c r="B33" s="74">
        <v>15</v>
      </c>
      <c r="C33" s="5">
        <v>16.899999999999999</v>
      </c>
      <c r="D33" s="5">
        <v>10.8</v>
      </c>
      <c r="E33" s="5">
        <v>7.4</v>
      </c>
      <c r="F33" s="5">
        <v>7.9</v>
      </c>
      <c r="G33" s="5">
        <v>14.9</v>
      </c>
      <c r="H33" s="5"/>
      <c r="I33" s="66" t="s">
        <v>34</v>
      </c>
      <c r="J33" s="74">
        <v>15</v>
      </c>
      <c r="K33" s="5">
        <f t="shared" si="4"/>
        <v>1257.75</v>
      </c>
    </row>
    <row r="34" spans="1:11" x14ac:dyDescent="0.25">
      <c r="A34" s="66" t="s">
        <v>34</v>
      </c>
      <c r="B34" s="74">
        <v>16</v>
      </c>
      <c r="C34" s="5">
        <v>16.8</v>
      </c>
      <c r="D34" s="5">
        <v>11.9</v>
      </c>
      <c r="E34" s="5">
        <v>5.8</v>
      </c>
      <c r="F34" s="5">
        <v>7.2</v>
      </c>
      <c r="G34" s="5">
        <v>10.5</v>
      </c>
      <c r="H34" s="5"/>
      <c r="I34" s="66" t="s">
        <v>34</v>
      </c>
      <c r="J34" s="74">
        <v>16</v>
      </c>
      <c r="K34" s="5">
        <f t="shared" si="4"/>
        <v>1074</v>
      </c>
    </row>
    <row r="35" spans="1:11" x14ac:dyDescent="0.25">
      <c r="A35" s="66" t="s">
        <v>34</v>
      </c>
      <c r="B35" s="74">
        <v>17</v>
      </c>
      <c r="C35" s="5">
        <v>13.7</v>
      </c>
      <c r="D35" s="5">
        <v>7.3</v>
      </c>
      <c r="E35" s="5">
        <v>6</v>
      </c>
      <c r="F35" s="5">
        <v>4.5</v>
      </c>
      <c r="G35" s="5">
        <v>8.1</v>
      </c>
      <c r="H35" s="5"/>
      <c r="I35" s="66" t="s">
        <v>34</v>
      </c>
      <c r="J35" s="74">
        <v>17</v>
      </c>
      <c r="K35" s="5">
        <f t="shared" si="4"/>
        <v>792.75</v>
      </c>
    </row>
    <row r="36" spans="1:11" x14ac:dyDescent="0.25">
      <c r="A36" s="66" t="s">
        <v>34</v>
      </c>
      <c r="B36" s="74">
        <v>18</v>
      </c>
      <c r="C36" s="5">
        <v>9.1999999999999993</v>
      </c>
      <c r="D36" s="5">
        <v>8.8000000000000007</v>
      </c>
      <c r="E36" s="5">
        <v>4.9000000000000004</v>
      </c>
      <c r="F36" s="5">
        <v>4.5999999999999996</v>
      </c>
      <c r="G36" s="5">
        <v>6.9</v>
      </c>
      <c r="H36" s="5"/>
      <c r="I36" s="66" t="s">
        <v>34</v>
      </c>
      <c r="J36" s="74">
        <v>18</v>
      </c>
      <c r="K36" s="5">
        <f t="shared" si="4"/>
        <v>725.25</v>
      </c>
    </row>
    <row r="37" spans="1:11" x14ac:dyDescent="0.25">
      <c r="A37" s="66" t="s">
        <v>34</v>
      </c>
      <c r="B37" s="74">
        <v>19</v>
      </c>
      <c r="C37" s="5">
        <v>12.5</v>
      </c>
      <c r="D37" s="5">
        <v>8.1</v>
      </c>
      <c r="E37" s="5">
        <v>5.8</v>
      </c>
      <c r="F37" s="5">
        <v>6.6</v>
      </c>
      <c r="G37" s="5">
        <v>8.6</v>
      </c>
      <c r="H37" s="5"/>
      <c r="I37" s="66" t="s">
        <v>34</v>
      </c>
      <c r="J37" s="74">
        <v>19</v>
      </c>
      <c r="K37" s="5">
        <f t="shared" si="4"/>
        <v>900.75</v>
      </c>
    </row>
    <row r="38" spans="1:11" x14ac:dyDescent="0.25">
      <c r="A38" s="66" t="s">
        <v>34</v>
      </c>
      <c r="B38" s="74">
        <v>20</v>
      </c>
      <c r="C38" s="5">
        <v>13.8</v>
      </c>
      <c r="D38" s="5">
        <v>8</v>
      </c>
      <c r="E38" s="5">
        <v>6.9</v>
      </c>
      <c r="F38" s="5">
        <v>9.6999999999999993</v>
      </c>
      <c r="G38" s="5">
        <v>11.2</v>
      </c>
      <c r="H38" s="5"/>
      <c r="I38" s="66" t="s">
        <v>34</v>
      </c>
      <c r="J38" s="74">
        <v>20</v>
      </c>
      <c r="K38" s="5">
        <f t="shared" si="4"/>
        <v>1151.25</v>
      </c>
    </row>
    <row r="39" spans="1:11" x14ac:dyDescent="0.25">
      <c r="A39" s="66" t="s">
        <v>34</v>
      </c>
      <c r="B39" s="74">
        <v>21</v>
      </c>
      <c r="C39" s="5">
        <v>15.4</v>
      </c>
      <c r="D39" s="5">
        <v>7.9</v>
      </c>
      <c r="E39" s="5">
        <v>6.1</v>
      </c>
      <c r="F39" s="5">
        <v>6.8</v>
      </c>
      <c r="G39" s="5">
        <v>10</v>
      </c>
      <c r="H39" s="5"/>
      <c r="I39" s="66" t="s">
        <v>34</v>
      </c>
      <c r="J39" s="74">
        <v>21</v>
      </c>
      <c r="K39" s="5">
        <f t="shared" si="4"/>
        <v>977.25</v>
      </c>
    </row>
    <row r="40" spans="1:11" x14ac:dyDescent="0.25">
      <c r="A40" s="66" t="s">
        <v>34</v>
      </c>
      <c r="B40" s="74">
        <v>22</v>
      </c>
      <c r="C40" s="5">
        <v>14.5</v>
      </c>
      <c r="D40" s="5">
        <v>11.6</v>
      </c>
      <c r="E40" s="5">
        <v>9.6999999999999993</v>
      </c>
      <c r="F40" s="5">
        <v>11.4</v>
      </c>
      <c r="G40" s="5">
        <v>11.9</v>
      </c>
      <c r="H40" s="5"/>
      <c r="I40" s="66" t="s">
        <v>34</v>
      </c>
      <c r="J40" s="74">
        <v>22</v>
      </c>
      <c r="K40" s="5">
        <f t="shared" si="4"/>
        <v>1371</v>
      </c>
    </row>
    <row r="41" spans="1:11" x14ac:dyDescent="0.25">
      <c r="A41" s="66" t="s">
        <v>34</v>
      </c>
      <c r="B41" s="74">
        <v>23</v>
      </c>
      <c r="C41" s="5">
        <v>14.4</v>
      </c>
      <c r="D41" s="5">
        <v>6.7</v>
      </c>
      <c r="E41" s="5">
        <v>6.3</v>
      </c>
      <c r="F41" s="5">
        <v>5.0999999999999996</v>
      </c>
      <c r="G41" s="5">
        <v>6.2</v>
      </c>
      <c r="H41" s="5"/>
      <c r="I41" s="66" t="s">
        <v>34</v>
      </c>
      <c r="J41" s="74">
        <v>23</v>
      </c>
      <c r="K41" s="5">
        <f t="shared" si="4"/>
        <v>765.75</v>
      </c>
    </row>
    <row r="42" spans="1:11" x14ac:dyDescent="0.25">
      <c r="A42" s="66" t="s">
        <v>34</v>
      </c>
      <c r="B42" s="74">
        <v>24</v>
      </c>
      <c r="C42" s="5">
        <v>14.3</v>
      </c>
      <c r="D42" s="5">
        <v>5.9</v>
      </c>
      <c r="E42" s="5">
        <v>5.6</v>
      </c>
      <c r="F42" s="5">
        <v>4.5999999999999996</v>
      </c>
      <c r="G42" s="5">
        <v>4.9000000000000004</v>
      </c>
      <c r="H42" s="5"/>
      <c r="I42" s="66" t="s">
        <v>34</v>
      </c>
      <c r="J42" s="74">
        <v>24</v>
      </c>
      <c r="K42" s="5">
        <f t="shared" si="4"/>
        <v>675.75</v>
      </c>
    </row>
    <row r="43" spans="1:11" x14ac:dyDescent="0.25">
      <c r="A43" s="66" t="s">
        <v>34</v>
      </c>
      <c r="B43" s="74">
        <v>25</v>
      </c>
      <c r="C43" s="5">
        <v>14</v>
      </c>
      <c r="D43" s="5">
        <v>12.3</v>
      </c>
      <c r="E43" s="5">
        <v>6.9</v>
      </c>
      <c r="F43" s="5">
        <v>8</v>
      </c>
      <c r="G43" s="5">
        <v>10.1</v>
      </c>
      <c r="H43" s="5"/>
      <c r="I43" s="66" t="s">
        <v>34</v>
      </c>
      <c r="J43" s="74">
        <v>25</v>
      </c>
      <c r="K43" s="5">
        <f t="shared" si="4"/>
        <v>1107.75</v>
      </c>
    </row>
    <row r="44" spans="1:11" x14ac:dyDescent="0.25">
      <c r="A44" s="66" t="s">
        <v>34</v>
      </c>
      <c r="B44" s="74">
        <v>26</v>
      </c>
      <c r="C44" s="5">
        <v>20</v>
      </c>
      <c r="D44" s="5">
        <v>19.7</v>
      </c>
      <c r="E44" s="5">
        <v>8.4</v>
      </c>
      <c r="F44" s="5">
        <v>9.9</v>
      </c>
      <c r="G44" s="5">
        <v>9</v>
      </c>
      <c r="H44" s="5"/>
      <c r="I44" s="66" t="s">
        <v>34</v>
      </c>
      <c r="J44" s="74">
        <v>26</v>
      </c>
      <c r="K44" s="5">
        <f t="shared" si="4"/>
        <v>1350</v>
      </c>
    </row>
    <row r="45" spans="1:11" x14ac:dyDescent="0.25">
      <c r="A45" s="66" t="s">
        <v>34</v>
      </c>
      <c r="B45" s="74">
        <v>27</v>
      </c>
      <c r="C45" s="5">
        <v>14.9</v>
      </c>
      <c r="D45" s="5">
        <v>10.8</v>
      </c>
      <c r="E45" s="5">
        <v>7.4</v>
      </c>
      <c r="F45" s="5">
        <v>7.7</v>
      </c>
      <c r="G45" s="5">
        <v>11.4</v>
      </c>
      <c r="H45" s="5"/>
      <c r="I45" s="66" t="s">
        <v>34</v>
      </c>
      <c r="J45" s="74">
        <v>27</v>
      </c>
      <c r="K45" s="5">
        <f t="shared" si="4"/>
        <v>1128.75</v>
      </c>
    </row>
    <row r="46" spans="1:11" x14ac:dyDescent="0.25">
      <c r="A46" s="66" t="s">
        <v>34</v>
      </c>
      <c r="B46" s="74">
        <v>28</v>
      </c>
      <c r="C46" s="5">
        <v>15.5</v>
      </c>
      <c r="D46" s="5">
        <v>10.7</v>
      </c>
      <c r="E46" s="5">
        <v>7.4</v>
      </c>
      <c r="F46" s="5">
        <v>6.3</v>
      </c>
      <c r="G46" s="5">
        <v>7.5</v>
      </c>
      <c r="H46" s="5"/>
      <c r="I46" s="66" t="s">
        <v>34</v>
      </c>
      <c r="J46" s="74">
        <v>28</v>
      </c>
      <c r="K46" s="5">
        <f t="shared" si="4"/>
        <v>951.75</v>
      </c>
    </row>
    <row r="47" spans="1:11" x14ac:dyDescent="0.25">
      <c r="A47" s="66" t="s">
        <v>34</v>
      </c>
      <c r="B47" s="74">
        <v>29</v>
      </c>
      <c r="C47" s="5">
        <v>14.9</v>
      </c>
      <c r="D47" s="5">
        <v>10.1</v>
      </c>
      <c r="E47" s="5">
        <v>6.5</v>
      </c>
      <c r="F47" s="5">
        <v>4.7</v>
      </c>
      <c r="G47" s="5">
        <v>6.8</v>
      </c>
      <c r="H47" s="5"/>
      <c r="I47" s="66" t="s">
        <v>34</v>
      </c>
      <c r="J47" s="74">
        <v>29</v>
      </c>
      <c r="K47" s="5">
        <f t="shared" si="4"/>
        <v>825</v>
      </c>
    </row>
    <row r="48" spans="1:11" x14ac:dyDescent="0.25">
      <c r="A48" s="66" t="s">
        <v>34</v>
      </c>
      <c r="B48" s="74">
        <v>30</v>
      </c>
      <c r="C48" s="5">
        <v>15.7</v>
      </c>
      <c r="D48" s="5">
        <v>9.4</v>
      </c>
      <c r="E48" s="5">
        <v>5.2</v>
      </c>
      <c r="F48" s="5">
        <v>5.6</v>
      </c>
      <c r="G48" s="5">
        <v>9.5</v>
      </c>
      <c r="H48" s="5"/>
      <c r="I48" s="66" t="s">
        <v>34</v>
      </c>
      <c r="J48" s="74">
        <v>30</v>
      </c>
      <c r="K48" s="5">
        <f t="shared" si="4"/>
        <v>912.75</v>
      </c>
    </row>
    <row r="49" spans="1:11" x14ac:dyDescent="0.25">
      <c r="A49" s="66" t="s">
        <v>34</v>
      </c>
      <c r="B49" s="74">
        <v>31</v>
      </c>
      <c r="C49" s="5">
        <v>15.3</v>
      </c>
      <c r="D49" s="5">
        <v>11.1</v>
      </c>
      <c r="E49" s="5">
        <v>7.4</v>
      </c>
      <c r="F49" s="5">
        <v>6.3</v>
      </c>
      <c r="G49" s="5">
        <v>9.3000000000000007</v>
      </c>
      <c r="H49" s="5"/>
      <c r="I49" s="66" t="s">
        <v>34</v>
      </c>
      <c r="J49" s="74">
        <v>31</v>
      </c>
      <c r="K49" s="5">
        <f t="shared" si="4"/>
        <v>1010.25</v>
      </c>
    </row>
    <row r="50" spans="1:11" x14ac:dyDescent="0.25">
      <c r="A50" s="66" t="s">
        <v>34</v>
      </c>
      <c r="B50" s="74">
        <v>32</v>
      </c>
      <c r="C50" s="5">
        <v>13.3</v>
      </c>
      <c r="D50" s="5">
        <v>15.1</v>
      </c>
      <c r="E50" s="5">
        <v>11</v>
      </c>
      <c r="F50" s="5">
        <v>10.9</v>
      </c>
      <c r="G50" s="5">
        <v>12.4</v>
      </c>
      <c r="H50" s="5"/>
      <c r="I50" s="66" t="s">
        <v>34</v>
      </c>
      <c r="J50" s="74">
        <v>32</v>
      </c>
      <c r="K50" s="5">
        <f t="shared" si="4"/>
        <v>1436.25</v>
      </c>
    </row>
    <row r="51" spans="1:11" x14ac:dyDescent="0.25">
      <c r="A51" s="66" t="s">
        <v>34</v>
      </c>
      <c r="B51" s="74">
        <v>33</v>
      </c>
      <c r="C51" s="5">
        <v>13.4</v>
      </c>
      <c r="D51" s="5">
        <v>4.8</v>
      </c>
      <c r="E51" s="5">
        <v>3.4</v>
      </c>
      <c r="F51" s="5">
        <v>4.5</v>
      </c>
      <c r="G51" s="5">
        <v>8.6999999999999993</v>
      </c>
      <c r="H51" s="5"/>
      <c r="I51" s="66" t="s">
        <v>34</v>
      </c>
      <c r="J51" s="74">
        <v>33</v>
      </c>
      <c r="K51" s="5">
        <f t="shared" si="4"/>
        <v>712.5</v>
      </c>
    </row>
    <row r="52" spans="1:11" x14ac:dyDescent="0.25">
      <c r="A52" s="66" t="s">
        <v>34</v>
      </c>
      <c r="B52" s="74">
        <v>34</v>
      </c>
      <c r="C52" s="5">
        <v>14.4</v>
      </c>
      <c r="D52" s="5">
        <v>7.8</v>
      </c>
      <c r="E52" s="5">
        <v>5.6</v>
      </c>
      <c r="F52" s="5">
        <v>6.4</v>
      </c>
      <c r="G52" s="5">
        <v>9.4</v>
      </c>
      <c r="H52" s="5"/>
      <c r="I52" s="66" t="s">
        <v>34</v>
      </c>
      <c r="J52" s="74">
        <v>34</v>
      </c>
      <c r="K52" s="5">
        <f t="shared" si="4"/>
        <v>921</v>
      </c>
    </row>
    <row r="53" spans="1:11" x14ac:dyDescent="0.25">
      <c r="A53" s="66" t="s">
        <v>34</v>
      </c>
      <c r="B53" s="74">
        <v>35</v>
      </c>
      <c r="C53" s="5">
        <v>13.9</v>
      </c>
      <c r="D53" s="5">
        <v>7.9</v>
      </c>
      <c r="E53" s="5">
        <v>6.2</v>
      </c>
      <c r="F53" s="5">
        <v>5.2</v>
      </c>
      <c r="G53" s="5">
        <v>9.9</v>
      </c>
      <c r="H53" s="5"/>
      <c r="I53" s="66" t="s">
        <v>34</v>
      </c>
      <c r="J53" s="74">
        <v>35</v>
      </c>
      <c r="K53" s="5">
        <f t="shared" si="4"/>
        <v>893.25</v>
      </c>
    </row>
    <row r="54" spans="1:11" x14ac:dyDescent="0.25">
      <c r="A54" s="66" t="s">
        <v>34</v>
      </c>
      <c r="B54" s="74">
        <v>36</v>
      </c>
      <c r="C54" s="5">
        <v>13.2</v>
      </c>
      <c r="D54" s="5">
        <v>5.4</v>
      </c>
      <c r="E54" s="5">
        <v>5.2</v>
      </c>
      <c r="F54" s="5">
        <v>7</v>
      </c>
      <c r="G54" s="5">
        <v>9</v>
      </c>
      <c r="H54" s="5"/>
      <c r="I54" s="66" t="s">
        <v>34</v>
      </c>
      <c r="J54" s="74">
        <v>36</v>
      </c>
      <c r="K54" s="5">
        <f t="shared" si="4"/>
        <v>882</v>
      </c>
    </row>
    <row r="55" spans="1:11" x14ac:dyDescent="0.25">
      <c r="A55" s="66" t="s">
        <v>34</v>
      </c>
      <c r="B55" s="74">
        <v>37</v>
      </c>
      <c r="C55" s="5">
        <v>13.4</v>
      </c>
      <c r="D55" s="5">
        <v>5.8</v>
      </c>
      <c r="E55" s="5">
        <v>4.7</v>
      </c>
      <c r="F55" s="5">
        <v>5.5</v>
      </c>
      <c r="G55" s="5">
        <v>8.5</v>
      </c>
      <c r="H55" s="5"/>
      <c r="I55" s="66" t="s">
        <v>34</v>
      </c>
      <c r="J55" s="74">
        <v>37</v>
      </c>
      <c r="K55" s="5">
        <f t="shared" si="4"/>
        <v>795.75</v>
      </c>
    </row>
    <row r="56" spans="1:11" x14ac:dyDescent="0.25">
      <c r="A56" s="66" t="s">
        <v>34</v>
      </c>
      <c r="B56" s="74">
        <v>38</v>
      </c>
      <c r="C56" s="5">
        <v>9.8000000000000007</v>
      </c>
      <c r="D56" s="5">
        <v>6.9</v>
      </c>
      <c r="E56" s="5">
        <v>5.0999999999999996</v>
      </c>
      <c r="F56" s="5">
        <v>4.3</v>
      </c>
      <c r="G56" s="5">
        <v>3.3</v>
      </c>
      <c r="H56" s="5"/>
      <c r="I56" s="66" t="s">
        <v>34</v>
      </c>
      <c r="J56" s="74">
        <v>38</v>
      </c>
      <c r="K56" s="5">
        <f t="shared" si="4"/>
        <v>584.25</v>
      </c>
    </row>
    <row r="57" spans="1:11" x14ac:dyDescent="0.25">
      <c r="A57" s="66" t="s">
        <v>34</v>
      </c>
      <c r="B57" s="74">
        <v>39</v>
      </c>
      <c r="C57" s="5">
        <v>7.6</v>
      </c>
      <c r="D57" s="5">
        <v>5.2</v>
      </c>
      <c r="E57" s="5">
        <v>4.4000000000000004</v>
      </c>
      <c r="F57" s="5">
        <v>2.6</v>
      </c>
      <c r="G57" s="5">
        <v>4.5999999999999996</v>
      </c>
      <c r="H57" s="5"/>
      <c r="I57" s="66" t="s">
        <v>34</v>
      </c>
      <c r="J57" s="74">
        <v>39</v>
      </c>
      <c r="K57" s="5">
        <f t="shared" si="4"/>
        <v>489</v>
      </c>
    </row>
    <row r="58" spans="1:11" x14ac:dyDescent="0.25">
      <c r="A58" s="66" t="s">
        <v>34</v>
      </c>
      <c r="B58" s="74">
        <v>40</v>
      </c>
      <c r="C58" s="5">
        <v>13.8</v>
      </c>
      <c r="D58" s="5">
        <v>7.3</v>
      </c>
      <c r="E58" s="5">
        <v>5.7</v>
      </c>
      <c r="F58" s="5">
        <v>5.4</v>
      </c>
      <c r="G58" s="5">
        <v>9.1</v>
      </c>
      <c r="I58" s="66" t="s">
        <v>34</v>
      </c>
      <c r="J58" s="74">
        <v>40</v>
      </c>
      <c r="K58" s="5">
        <f t="shared" si="4"/>
        <v>857.25</v>
      </c>
    </row>
    <row r="59" spans="1:11" x14ac:dyDescent="0.25">
      <c r="A59" s="66" t="s">
        <v>34</v>
      </c>
      <c r="B59" s="74">
        <v>41</v>
      </c>
      <c r="C59" s="5">
        <v>15.1</v>
      </c>
      <c r="D59" s="5">
        <v>5.4</v>
      </c>
      <c r="E59" s="5">
        <v>4.7</v>
      </c>
      <c r="F59" s="5">
        <v>5.3</v>
      </c>
      <c r="G59" s="5">
        <v>9.6</v>
      </c>
      <c r="I59" s="66" t="s">
        <v>34</v>
      </c>
      <c r="J59" s="74">
        <v>41</v>
      </c>
      <c r="K59" s="5">
        <f t="shared" si="4"/>
        <v>826.5</v>
      </c>
    </row>
    <row r="60" spans="1:11" x14ac:dyDescent="0.25">
      <c r="B60" s="75" t="s">
        <v>27</v>
      </c>
      <c r="C60" s="76">
        <f>AVERAGE(C19:C59)</f>
        <v>13.936585365853656</v>
      </c>
      <c r="D60" s="76">
        <f t="shared" ref="D60:G60" si="5">AVERAGE(D19:D59)</f>
        <v>8.8463414634146353</v>
      </c>
      <c r="E60" s="76">
        <f t="shared" si="5"/>
        <v>6.2731707317073164</v>
      </c>
      <c r="F60" s="76">
        <f t="shared" si="5"/>
        <v>6.6341463414634143</v>
      </c>
      <c r="G60" s="76">
        <f t="shared" si="5"/>
        <v>9.1780487804878046</v>
      </c>
      <c r="H60" s="54"/>
      <c r="J60" s="75" t="s">
        <v>27</v>
      </c>
      <c r="K60" s="76">
        <f t="shared" ref="K60" si="6">AVERAGE(K19:K59)</f>
        <v>952.2439024390244</v>
      </c>
    </row>
    <row r="61" spans="1:11" x14ac:dyDescent="0.25">
      <c r="B61" s="75" t="s">
        <v>98</v>
      </c>
      <c r="C61" s="54">
        <f>STDEV(C19:C59)</f>
        <v>2.0898272772601616</v>
      </c>
      <c r="D61" s="54">
        <f t="shared" ref="D61:G61" si="7">STDEV(D19:D59)</f>
        <v>3.0879683904612385</v>
      </c>
      <c r="E61" s="54">
        <f t="shared" si="7"/>
        <v>1.4498317816636328</v>
      </c>
      <c r="F61" s="54">
        <f t="shared" si="7"/>
        <v>2.0145234865964636</v>
      </c>
      <c r="G61" s="54">
        <f t="shared" si="7"/>
        <v>2.3178127831127728</v>
      </c>
      <c r="H61" s="54"/>
      <c r="J61" s="75" t="s">
        <v>98</v>
      </c>
      <c r="K61" s="54">
        <f t="shared" ref="K61" si="8">STDEV(K19:K59)</f>
        <v>220.04325205375028</v>
      </c>
    </row>
  </sheetData>
  <mergeCells count="1">
    <mergeCell ref="C2:G3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8E7A3-6495-4C29-A8C3-00E41CC6197C}">
  <dimension ref="A1:P106"/>
  <sheetViews>
    <sheetView workbookViewId="0">
      <selection activeCell="J11" sqref="J11"/>
    </sheetView>
  </sheetViews>
  <sheetFormatPr defaultRowHeight="14.4" x14ac:dyDescent="0.25"/>
  <cols>
    <col min="1" max="1" width="11.44140625" customWidth="1"/>
    <col min="3" max="3" width="11" style="78" customWidth="1"/>
    <col min="4" max="4" width="8.88671875" style="78"/>
    <col min="5" max="6" width="15.88671875" style="27" customWidth="1"/>
    <col min="8" max="8" width="14.77734375" style="27" customWidth="1"/>
    <col min="9" max="14" width="8.88671875" style="79"/>
    <col min="15" max="15" width="8.88671875" style="1"/>
    <col min="16" max="16" width="8.88671875" style="80"/>
  </cols>
  <sheetData>
    <row r="1" spans="1:8" ht="35.25" customHeight="1" x14ac:dyDescent="0.25">
      <c r="A1" s="12" t="s">
        <v>118</v>
      </c>
    </row>
    <row r="2" spans="1:8" ht="35.25" customHeight="1" x14ac:dyDescent="0.25">
      <c r="A2" s="12"/>
      <c r="H2" s="27" t="s">
        <v>119</v>
      </c>
    </row>
    <row r="3" spans="1:8" ht="15.6" x14ac:dyDescent="0.25">
      <c r="A3" s="81" t="s">
        <v>92</v>
      </c>
      <c r="B3" s="82" t="s">
        <v>93</v>
      </c>
      <c r="C3" s="83" t="s">
        <v>120</v>
      </c>
      <c r="D3" s="83" t="s">
        <v>121</v>
      </c>
      <c r="E3" s="81" t="s">
        <v>122</v>
      </c>
      <c r="F3" s="81"/>
      <c r="G3" s="82" t="s">
        <v>93</v>
      </c>
      <c r="H3" s="81" t="s">
        <v>123</v>
      </c>
    </row>
    <row r="4" spans="1:8" x14ac:dyDescent="0.25">
      <c r="A4" s="84" t="s">
        <v>124</v>
      </c>
      <c r="B4" s="81">
        <v>1</v>
      </c>
      <c r="C4" s="85">
        <v>33.799999999999997</v>
      </c>
      <c r="D4" s="86">
        <v>35.299999999999997</v>
      </c>
      <c r="E4" s="87">
        <f>D4-C4</f>
        <v>1.5</v>
      </c>
      <c r="F4" s="87"/>
      <c r="G4" s="81">
        <v>1</v>
      </c>
      <c r="H4" s="87">
        <v>1.5</v>
      </c>
    </row>
    <row r="5" spans="1:8" x14ac:dyDescent="0.25">
      <c r="A5" s="84"/>
      <c r="B5" s="81">
        <v>2</v>
      </c>
      <c r="C5" s="85">
        <v>27.3</v>
      </c>
      <c r="D5" s="88">
        <v>29.5</v>
      </c>
      <c r="E5" s="87">
        <f t="shared" ref="E5:E68" si="0">D5-C5</f>
        <v>2.1999999999999993</v>
      </c>
      <c r="F5" s="87"/>
      <c r="G5" s="81">
        <v>2</v>
      </c>
      <c r="H5" s="87">
        <v>2.2000000000000002</v>
      </c>
    </row>
    <row r="6" spans="1:8" x14ac:dyDescent="0.25">
      <c r="A6" s="84"/>
      <c r="B6" s="81">
        <v>3</v>
      </c>
      <c r="C6" s="85">
        <v>31.3</v>
      </c>
      <c r="D6" s="88">
        <v>32.64</v>
      </c>
      <c r="E6" s="87">
        <f t="shared" si="0"/>
        <v>1.3399999999999999</v>
      </c>
      <c r="F6" s="87"/>
      <c r="G6" s="81">
        <v>3</v>
      </c>
      <c r="H6" s="87">
        <v>1.3440000000000001</v>
      </c>
    </row>
    <row r="7" spans="1:8" ht="21" customHeight="1" x14ac:dyDescent="0.25">
      <c r="A7" s="84"/>
      <c r="B7" s="81">
        <v>4</v>
      </c>
      <c r="C7" s="85">
        <v>28.6</v>
      </c>
      <c r="D7" s="88">
        <v>30.3</v>
      </c>
      <c r="E7" s="87">
        <f t="shared" si="0"/>
        <v>1.6999999999999993</v>
      </c>
      <c r="F7" s="89" t="s">
        <v>125</v>
      </c>
      <c r="G7" s="81">
        <v>4</v>
      </c>
      <c r="H7" s="87">
        <v>1.7</v>
      </c>
    </row>
    <row r="8" spans="1:8" x14ac:dyDescent="0.25">
      <c r="A8" s="84"/>
      <c r="B8" s="81">
        <v>5</v>
      </c>
      <c r="C8" s="85">
        <v>32.6</v>
      </c>
      <c r="D8" s="88">
        <v>34.1</v>
      </c>
      <c r="E8" s="87">
        <f t="shared" si="0"/>
        <v>1.5</v>
      </c>
      <c r="F8" s="89"/>
      <c r="G8" s="81">
        <v>5</v>
      </c>
      <c r="H8" s="87">
        <v>1.5</v>
      </c>
    </row>
    <row r="9" spans="1:8" x14ac:dyDescent="0.25">
      <c r="A9" s="84"/>
      <c r="B9" s="81">
        <v>6</v>
      </c>
      <c r="C9" s="85">
        <v>29.2</v>
      </c>
      <c r="D9" s="88">
        <v>31.6</v>
      </c>
      <c r="E9" s="87">
        <f t="shared" si="0"/>
        <v>2.4000000000000021</v>
      </c>
      <c r="F9" s="89"/>
      <c r="G9" s="81">
        <v>6</v>
      </c>
      <c r="H9" s="87">
        <v>2.4</v>
      </c>
    </row>
    <row r="10" spans="1:8" x14ac:dyDescent="0.25">
      <c r="A10" s="84"/>
      <c r="B10" s="81">
        <v>7</v>
      </c>
      <c r="C10" s="85">
        <v>30.6</v>
      </c>
      <c r="D10" s="88">
        <v>32.200000000000003</v>
      </c>
      <c r="E10" s="87">
        <f t="shared" si="0"/>
        <v>1.6000000000000014</v>
      </c>
      <c r="F10" s="89"/>
      <c r="G10" s="81">
        <v>7</v>
      </c>
      <c r="H10" s="87">
        <v>1.6</v>
      </c>
    </row>
    <row r="11" spans="1:8" x14ac:dyDescent="0.25">
      <c r="A11" s="84"/>
      <c r="B11" s="81">
        <v>8</v>
      </c>
      <c r="C11" s="85">
        <v>33.9</v>
      </c>
      <c r="D11" s="88">
        <v>38.1</v>
      </c>
      <c r="E11" s="90">
        <f t="shared" si="0"/>
        <v>4.2000000000000028</v>
      </c>
      <c r="F11" s="89"/>
      <c r="G11" s="81">
        <v>8</v>
      </c>
      <c r="H11" s="87"/>
    </row>
    <row r="12" spans="1:8" x14ac:dyDescent="0.25">
      <c r="A12" s="84"/>
      <c r="B12" s="81">
        <v>9</v>
      </c>
      <c r="C12" s="85">
        <v>27.4</v>
      </c>
      <c r="D12" s="88">
        <v>28.9</v>
      </c>
      <c r="E12" s="87">
        <f t="shared" si="0"/>
        <v>1.5</v>
      </c>
      <c r="F12" s="89"/>
      <c r="G12" s="81">
        <v>9</v>
      </c>
      <c r="H12" s="87">
        <v>1.5</v>
      </c>
    </row>
    <row r="13" spans="1:8" x14ac:dyDescent="0.25">
      <c r="A13" s="84"/>
      <c r="B13" s="81">
        <v>10</v>
      </c>
      <c r="C13" s="85">
        <v>25.8</v>
      </c>
      <c r="D13" s="88">
        <v>26.3</v>
      </c>
      <c r="E13" s="87">
        <f t="shared" si="0"/>
        <v>0.5</v>
      </c>
      <c r="F13" s="87"/>
      <c r="G13" s="81">
        <v>10</v>
      </c>
      <c r="H13" s="87">
        <v>0.5</v>
      </c>
    </row>
    <row r="14" spans="1:8" x14ac:dyDescent="0.25">
      <c r="A14" s="84"/>
      <c r="B14" s="81">
        <v>11</v>
      </c>
      <c r="C14" s="85">
        <v>33.200000000000003</v>
      </c>
      <c r="D14" s="88">
        <v>32.4</v>
      </c>
      <c r="E14" s="90">
        <f t="shared" si="0"/>
        <v>-0.80000000000000426</v>
      </c>
      <c r="F14" s="87"/>
      <c r="G14" s="81">
        <v>11</v>
      </c>
      <c r="H14" s="87"/>
    </row>
    <row r="15" spans="1:8" x14ac:dyDescent="0.25">
      <c r="A15" s="84"/>
      <c r="B15" s="81">
        <v>12</v>
      </c>
      <c r="C15" s="85">
        <v>30.2</v>
      </c>
      <c r="D15" s="88">
        <v>29.7</v>
      </c>
      <c r="E15" s="87">
        <f t="shared" si="0"/>
        <v>-0.5</v>
      </c>
      <c r="F15" s="87"/>
      <c r="G15" s="81">
        <v>12</v>
      </c>
      <c r="H15" s="87">
        <v>-0.5</v>
      </c>
    </row>
    <row r="16" spans="1:8" ht="15.6" x14ac:dyDescent="0.25">
      <c r="A16" s="91"/>
      <c r="B16" s="92" t="s">
        <v>126</v>
      </c>
      <c r="C16" s="93">
        <f>AVERAGE(C4:C15)</f>
        <v>30.324999999999999</v>
      </c>
      <c r="D16" s="93">
        <f t="shared" ref="D16:E16" si="1">AVERAGE(D4:D15)</f>
        <v>31.75333333333333</v>
      </c>
      <c r="E16" s="94">
        <f t="shared" si="1"/>
        <v>1.4283333333333335</v>
      </c>
      <c r="F16" s="94"/>
      <c r="G16" s="92" t="s">
        <v>126</v>
      </c>
      <c r="H16" s="94">
        <f>AVERAGE(H4:H15)</f>
        <v>1.3744000000000001</v>
      </c>
    </row>
    <row r="17" spans="1:8" ht="15.6" x14ac:dyDescent="0.25">
      <c r="A17" s="91"/>
      <c r="B17" s="92" t="s">
        <v>45</v>
      </c>
      <c r="C17" s="93">
        <f>STDEV(C4:C15)</f>
        <v>2.7263445390219014</v>
      </c>
      <c r="D17" s="93">
        <f t="shared" ref="D17:H17" si="2">STDEV(D4:D15)</f>
        <v>3.1490181249899392</v>
      </c>
      <c r="E17" s="94">
        <f t="shared" si="2"/>
        <v>1.3105851110604518</v>
      </c>
      <c r="F17" s="94"/>
      <c r="G17" s="92" t="s">
        <v>45</v>
      </c>
      <c r="H17" s="94">
        <f t="shared" si="2"/>
        <v>0.83110250738268054</v>
      </c>
    </row>
    <row r="18" spans="1:8" x14ac:dyDescent="0.25">
      <c r="A18" s="84" t="s">
        <v>127</v>
      </c>
      <c r="B18" s="81">
        <v>1</v>
      </c>
      <c r="C18" s="95">
        <v>45.2</v>
      </c>
      <c r="D18" s="88">
        <v>48.4</v>
      </c>
      <c r="E18" s="87">
        <f t="shared" si="0"/>
        <v>3.1999999999999957</v>
      </c>
      <c r="F18" s="87"/>
      <c r="G18" s="81">
        <v>1</v>
      </c>
      <c r="H18" s="87">
        <v>3.2</v>
      </c>
    </row>
    <row r="19" spans="1:8" x14ac:dyDescent="0.25">
      <c r="A19" s="84"/>
      <c r="B19" s="81">
        <v>2</v>
      </c>
      <c r="C19" s="95">
        <v>35.200000000000003</v>
      </c>
      <c r="D19" s="88">
        <v>37.200000000000003</v>
      </c>
      <c r="E19" s="87">
        <f t="shared" si="0"/>
        <v>2</v>
      </c>
      <c r="F19" s="87"/>
      <c r="G19" s="81">
        <v>2</v>
      </c>
      <c r="H19" s="87">
        <v>2</v>
      </c>
    </row>
    <row r="20" spans="1:8" x14ac:dyDescent="0.25">
      <c r="A20" s="84"/>
      <c r="B20" s="81">
        <v>3</v>
      </c>
      <c r="C20" s="95">
        <v>49.7</v>
      </c>
      <c r="D20" s="88">
        <v>54.4</v>
      </c>
      <c r="E20" s="87">
        <f t="shared" si="0"/>
        <v>4.6999999999999957</v>
      </c>
      <c r="F20" s="87"/>
      <c r="G20" s="81">
        <v>3</v>
      </c>
      <c r="H20" s="87">
        <v>4.7</v>
      </c>
    </row>
    <row r="21" spans="1:8" x14ac:dyDescent="0.25">
      <c r="A21" s="84"/>
      <c r="B21" s="81">
        <v>4</v>
      </c>
      <c r="C21" s="95">
        <v>35.5</v>
      </c>
      <c r="D21" s="88">
        <v>43.2</v>
      </c>
      <c r="E21" s="87">
        <f t="shared" si="0"/>
        <v>7.7000000000000028</v>
      </c>
      <c r="F21" s="87"/>
      <c r="G21" s="81">
        <v>4</v>
      </c>
      <c r="H21" s="87">
        <v>7.7</v>
      </c>
    </row>
    <row r="22" spans="1:8" x14ac:dyDescent="0.25">
      <c r="A22" s="84"/>
      <c r="B22" s="81">
        <v>5</v>
      </c>
      <c r="C22" s="95">
        <v>38.1</v>
      </c>
      <c r="D22" s="88">
        <v>36.200000000000003</v>
      </c>
      <c r="E22" s="90">
        <f t="shared" si="0"/>
        <v>-1.8999999999999986</v>
      </c>
      <c r="F22" s="87"/>
      <c r="G22" s="81">
        <v>5</v>
      </c>
      <c r="H22" s="87"/>
    </row>
    <row r="23" spans="1:8" x14ac:dyDescent="0.25">
      <c r="A23" s="84"/>
      <c r="B23" s="81">
        <v>6</v>
      </c>
      <c r="C23" s="95">
        <v>45.7</v>
      </c>
      <c r="D23" s="88">
        <v>49.4</v>
      </c>
      <c r="E23" s="87">
        <f t="shared" si="0"/>
        <v>3.6999999999999957</v>
      </c>
      <c r="F23" s="87"/>
      <c r="G23" s="81">
        <v>6</v>
      </c>
      <c r="H23" s="87">
        <v>3.7</v>
      </c>
    </row>
    <row r="24" spans="1:8" x14ac:dyDescent="0.25">
      <c r="A24" s="84"/>
      <c r="B24" s="81">
        <v>7</v>
      </c>
      <c r="C24" s="95">
        <v>40.700000000000003</v>
      </c>
      <c r="D24" s="88">
        <v>47.6</v>
      </c>
      <c r="E24" s="87">
        <f t="shared" si="0"/>
        <v>6.8999999999999986</v>
      </c>
      <c r="F24" s="87"/>
      <c r="G24" s="81">
        <v>7</v>
      </c>
      <c r="H24" s="87">
        <v>6.9</v>
      </c>
    </row>
    <row r="25" spans="1:8" x14ac:dyDescent="0.25">
      <c r="A25" s="84"/>
      <c r="B25" s="81">
        <v>8</v>
      </c>
      <c r="C25" s="95">
        <v>49.7</v>
      </c>
      <c r="D25" s="88">
        <v>54.7</v>
      </c>
      <c r="E25" s="87">
        <f t="shared" si="0"/>
        <v>5</v>
      </c>
      <c r="F25" s="87"/>
      <c r="G25" s="81">
        <v>8</v>
      </c>
      <c r="H25" s="87">
        <v>5</v>
      </c>
    </row>
    <row r="26" spans="1:8" x14ac:dyDescent="0.25">
      <c r="A26" s="84"/>
      <c r="B26" s="81">
        <v>9</v>
      </c>
      <c r="C26" s="95">
        <v>39</v>
      </c>
      <c r="D26" s="88">
        <v>42.5</v>
      </c>
      <c r="E26" s="87">
        <f t="shared" si="0"/>
        <v>3.5</v>
      </c>
      <c r="F26" s="87"/>
      <c r="G26" s="81">
        <v>9</v>
      </c>
      <c r="H26" s="87">
        <v>3.5</v>
      </c>
    </row>
    <row r="27" spans="1:8" x14ac:dyDescent="0.25">
      <c r="A27" s="84"/>
      <c r="B27" s="81">
        <v>10</v>
      </c>
      <c r="C27" s="95">
        <v>45.2</v>
      </c>
      <c r="D27" s="88">
        <v>50</v>
      </c>
      <c r="E27" s="87">
        <f t="shared" si="0"/>
        <v>4.7999999999999972</v>
      </c>
      <c r="F27" s="87"/>
      <c r="G27" s="81">
        <v>10</v>
      </c>
      <c r="H27" s="87">
        <v>4.8</v>
      </c>
    </row>
    <row r="28" spans="1:8" x14ac:dyDescent="0.25">
      <c r="A28" s="84"/>
      <c r="B28" s="81">
        <v>11</v>
      </c>
      <c r="C28" s="95">
        <v>30.5</v>
      </c>
      <c r="D28" s="88">
        <v>32</v>
      </c>
      <c r="E28" s="90">
        <f t="shared" si="0"/>
        <v>1.5</v>
      </c>
      <c r="F28" s="87"/>
      <c r="G28" s="81">
        <v>11</v>
      </c>
      <c r="H28" s="87"/>
    </row>
    <row r="29" spans="1:8" x14ac:dyDescent="0.25">
      <c r="A29" s="84"/>
      <c r="B29" s="81">
        <v>12</v>
      </c>
      <c r="C29" s="95">
        <v>41.8</v>
      </c>
      <c r="D29" s="78">
        <v>47.5</v>
      </c>
      <c r="E29" s="87">
        <f t="shared" si="0"/>
        <v>5.7000000000000028</v>
      </c>
      <c r="F29" s="87"/>
      <c r="G29" s="81">
        <v>12</v>
      </c>
      <c r="H29" s="87">
        <v>5.7</v>
      </c>
    </row>
    <row r="30" spans="1:8" ht="15.6" x14ac:dyDescent="0.25">
      <c r="A30" s="91"/>
      <c r="B30" s="92" t="s">
        <v>126</v>
      </c>
      <c r="C30" s="93">
        <f>AVERAGE(C18:C29)</f>
        <v>41.358333333333334</v>
      </c>
      <c r="D30" s="93">
        <f t="shared" ref="D30:H30" si="3">AVERAGE(D18:D29)</f>
        <v>45.258333333333326</v>
      </c>
      <c r="E30" s="94">
        <f t="shared" si="3"/>
        <v>3.899999999999999</v>
      </c>
      <c r="F30" s="94"/>
      <c r="G30" s="92" t="s">
        <v>126</v>
      </c>
      <c r="H30" s="94">
        <f t="shared" si="3"/>
        <v>4.7200000000000006</v>
      </c>
    </row>
    <row r="31" spans="1:8" ht="15.6" x14ac:dyDescent="0.25">
      <c r="A31" s="91"/>
      <c r="B31" s="92" t="s">
        <v>45</v>
      </c>
      <c r="C31" s="93">
        <f>STDEV(C18:C29)</f>
        <v>5.9885433550364437</v>
      </c>
      <c r="D31" s="93">
        <f t="shared" ref="D31:H31" si="4">STDEV(D18:D29)</f>
        <v>7.181726600873751</v>
      </c>
      <c r="E31" s="94">
        <f t="shared" si="4"/>
        <v>2.5768197453450252</v>
      </c>
      <c r="F31" s="94"/>
      <c r="G31" s="92" t="s">
        <v>45</v>
      </c>
      <c r="H31" s="94">
        <f t="shared" si="4"/>
        <v>1.7293544074788911</v>
      </c>
    </row>
    <row r="32" spans="1:8" ht="27" customHeight="1" x14ac:dyDescent="0.25">
      <c r="A32" s="84" t="s">
        <v>128</v>
      </c>
      <c r="B32" s="81">
        <v>1</v>
      </c>
      <c r="C32" s="85">
        <v>48.4</v>
      </c>
      <c r="D32" s="78">
        <v>54.7</v>
      </c>
      <c r="E32" s="87">
        <f t="shared" si="0"/>
        <v>6.3000000000000043</v>
      </c>
      <c r="F32" s="87"/>
      <c r="G32" s="81">
        <v>1</v>
      </c>
      <c r="H32" s="87">
        <v>6.3</v>
      </c>
    </row>
    <row r="33" spans="1:8" x14ac:dyDescent="0.25">
      <c r="A33" s="84"/>
      <c r="B33" s="81">
        <v>2</v>
      </c>
      <c r="C33" s="85">
        <v>43.9</v>
      </c>
      <c r="D33" s="78">
        <v>49.3</v>
      </c>
      <c r="E33" s="87">
        <f t="shared" si="0"/>
        <v>5.3999999999999986</v>
      </c>
      <c r="F33" s="87"/>
      <c r="G33" s="81">
        <v>2</v>
      </c>
      <c r="H33" s="87">
        <v>5.4</v>
      </c>
    </row>
    <row r="34" spans="1:8" x14ac:dyDescent="0.25">
      <c r="A34" s="84"/>
      <c r="B34" s="81">
        <v>3</v>
      </c>
      <c r="C34" s="85">
        <v>33.5</v>
      </c>
      <c r="D34" s="78">
        <v>37</v>
      </c>
      <c r="E34" s="87">
        <f t="shared" si="0"/>
        <v>3.5</v>
      </c>
      <c r="F34" s="87"/>
      <c r="G34" s="81">
        <v>3</v>
      </c>
      <c r="H34" s="87">
        <v>3.5</v>
      </c>
    </row>
    <row r="35" spans="1:8" x14ac:dyDescent="0.25">
      <c r="A35" s="84"/>
      <c r="B35" s="81">
        <v>4</v>
      </c>
      <c r="C35" s="96">
        <v>40</v>
      </c>
      <c r="D35" s="78">
        <v>40.200000000000003</v>
      </c>
      <c r="E35" s="87">
        <f t="shared" si="0"/>
        <v>0.20000000000000284</v>
      </c>
      <c r="F35" s="87"/>
      <c r="G35" s="81">
        <v>4</v>
      </c>
      <c r="H35" s="87">
        <v>0.2</v>
      </c>
    </row>
    <row r="36" spans="1:8" x14ac:dyDescent="0.25">
      <c r="A36" s="84"/>
      <c r="B36" s="81">
        <v>5</v>
      </c>
      <c r="C36" s="96">
        <v>30.5</v>
      </c>
      <c r="D36" s="78">
        <v>32.200000000000003</v>
      </c>
      <c r="E36" s="87">
        <f t="shared" si="0"/>
        <v>1.7000000000000028</v>
      </c>
      <c r="F36" s="87"/>
      <c r="G36" s="81">
        <v>5</v>
      </c>
      <c r="H36" s="87">
        <v>1.7</v>
      </c>
    </row>
    <row r="37" spans="1:8" x14ac:dyDescent="0.25">
      <c r="A37" s="84"/>
      <c r="B37" s="81">
        <v>6</v>
      </c>
      <c r="C37" s="96">
        <v>43.6</v>
      </c>
      <c r="D37" s="78">
        <v>48.3</v>
      </c>
      <c r="E37" s="87">
        <f t="shared" si="0"/>
        <v>4.6999999999999957</v>
      </c>
      <c r="F37" s="87"/>
      <c r="G37" s="81">
        <v>6</v>
      </c>
      <c r="H37" s="87">
        <v>4.7</v>
      </c>
    </row>
    <row r="38" spans="1:8" x14ac:dyDescent="0.25">
      <c r="A38" s="84"/>
      <c r="B38" s="81">
        <v>7</v>
      </c>
      <c r="C38" s="96">
        <v>36.6</v>
      </c>
      <c r="D38" s="78">
        <v>42</v>
      </c>
      <c r="E38" s="87">
        <f t="shared" si="0"/>
        <v>5.3999999999999986</v>
      </c>
      <c r="F38" s="87"/>
      <c r="G38" s="81">
        <v>7</v>
      </c>
      <c r="H38" s="87">
        <v>5.4</v>
      </c>
    </row>
    <row r="39" spans="1:8" x14ac:dyDescent="0.25">
      <c r="A39" s="84"/>
      <c r="B39" s="81">
        <v>8</v>
      </c>
      <c r="C39" s="96">
        <v>41.2</v>
      </c>
      <c r="D39" s="78">
        <v>51</v>
      </c>
      <c r="E39" s="90">
        <f t="shared" si="0"/>
        <v>9.7999999999999972</v>
      </c>
      <c r="F39" s="87"/>
      <c r="G39" s="81">
        <v>8</v>
      </c>
      <c r="H39" s="87"/>
    </row>
    <row r="40" spans="1:8" x14ac:dyDescent="0.25">
      <c r="A40" s="84"/>
      <c r="B40" s="81">
        <v>9</v>
      </c>
      <c r="C40" s="85">
        <v>36.299999999999997</v>
      </c>
      <c r="D40" s="78">
        <v>45.4</v>
      </c>
      <c r="E40" s="87">
        <f t="shared" si="0"/>
        <v>9.1000000000000014</v>
      </c>
      <c r="F40" s="87"/>
      <c r="G40" s="81">
        <v>9</v>
      </c>
      <c r="H40" s="87">
        <v>9.1</v>
      </c>
    </row>
    <row r="41" spans="1:8" x14ac:dyDescent="0.25">
      <c r="A41" s="84"/>
      <c r="B41" s="81">
        <v>10</v>
      </c>
      <c r="C41" s="85">
        <v>48.3</v>
      </c>
      <c r="D41" s="78">
        <v>52.2</v>
      </c>
      <c r="E41" s="87">
        <f t="shared" si="0"/>
        <v>3.9000000000000057</v>
      </c>
      <c r="F41" s="87"/>
      <c r="G41" s="81">
        <v>10</v>
      </c>
      <c r="H41" s="87">
        <v>3.9</v>
      </c>
    </row>
    <row r="42" spans="1:8" x14ac:dyDescent="0.25">
      <c r="A42" s="84"/>
      <c r="B42" s="81">
        <v>11</v>
      </c>
      <c r="C42" s="85">
        <v>38.200000000000003</v>
      </c>
      <c r="D42" s="78">
        <v>32.4</v>
      </c>
      <c r="E42" s="90">
        <f t="shared" si="0"/>
        <v>-5.8000000000000043</v>
      </c>
      <c r="F42" s="87"/>
      <c r="G42" s="81">
        <v>11</v>
      </c>
      <c r="H42" s="87"/>
    </row>
    <row r="43" spans="1:8" x14ac:dyDescent="0.25">
      <c r="A43" s="84"/>
      <c r="B43" s="81">
        <v>12</v>
      </c>
      <c r="C43" s="85">
        <v>36.6</v>
      </c>
      <c r="D43" s="78">
        <v>39.799999999999997</v>
      </c>
      <c r="E43" s="87">
        <f t="shared" si="0"/>
        <v>3.1999999999999957</v>
      </c>
      <c r="F43" s="87"/>
      <c r="G43" s="81">
        <v>12</v>
      </c>
      <c r="H43" s="87">
        <v>3.2</v>
      </c>
    </row>
    <row r="44" spans="1:8" ht="15.6" x14ac:dyDescent="0.25">
      <c r="A44" s="91"/>
      <c r="B44" s="92" t="s">
        <v>126</v>
      </c>
      <c r="C44" s="93">
        <f>AVERAGE(C32:C43)</f>
        <v>39.758333333333333</v>
      </c>
      <c r="D44" s="93">
        <f t="shared" ref="D44:H44" si="5">AVERAGE(D32:D43)</f>
        <v>43.708333333333321</v>
      </c>
      <c r="E44" s="94">
        <f t="shared" si="5"/>
        <v>3.9499999999999997</v>
      </c>
      <c r="F44" s="94"/>
      <c r="G44" s="92" t="s">
        <v>126</v>
      </c>
      <c r="H44" s="94">
        <f t="shared" si="5"/>
        <v>4.34</v>
      </c>
    </row>
    <row r="45" spans="1:8" ht="15.6" x14ac:dyDescent="0.25">
      <c r="A45" s="91"/>
      <c r="B45" s="92" t="s">
        <v>45</v>
      </c>
      <c r="C45" s="93">
        <f>STDEV(C32:C43)</f>
        <v>5.5670227612470349</v>
      </c>
      <c r="D45" s="93">
        <f t="shared" ref="D45:H45" si="6">STDEV(D32:D43)</f>
        <v>7.6105737847638162</v>
      </c>
      <c r="E45" s="94">
        <f t="shared" si="6"/>
        <v>4.1119559601461955</v>
      </c>
      <c r="F45" s="94"/>
      <c r="G45" s="92" t="s">
        <v>45</v>
      </c>
      <c r="H45" s="94">
        <f t="shared" si="6"/>
        <v>2.4761978021869648</v>
      </c>
    </row>
    <row r="46" spans="1:8" ht="27" customHeight="1" x14ac:dyDescent="0.25">
      <c r="A46" s="84" t="s">
        <v>129</v>
      </c>
      <c r="B46" s="81">
        <v>1</v>
      </c>
      <c r="C46" s="97">
        <v>41.3</v>
      </c>
      <c r="D46" s="78">
        <v>48.3</v>
      </c>
      <c r="E46" s="87">
        <f t="shared" si="0"/>
        <v>7</v>
      </c>
      <c r="F46" s="87"/>
      <c r="G46" s="81">
        <v>1</v>
      </c>
      <c r="H46" s="87">
        <v>7</v>
      </c>
    </row>
    <row r="47" spans="1:8" x14ac:dyDescent="0.25">
      <c r="A47" s="84"/>
      <c r="B47" s="81">
        <v>2</v>
      </c>
      <c r="C47" s="97">
        <v>38.6</v>
      </c>
      <c r="D47" s="78">
        <v>48.3</v>
      </c>
      <c r="E47" s="87">
        <f t="shared" si="0"/>
        <v>9.6999999999999957</v>
      </c>
      <c r="F47" s="87"/>
      <c r="G47" s="81">
        <v>2</v>
      </c>
      <c r="H47" s="87">
        <v>9.6999999999999993</v>
      </c>
    </row>
    <row r="48" spans="1:8" x14ac:dyDescent="0.25">
      <c r="A48" s="84"/>
      <c r="B48" s="81">
        <v>3</v>
      </c>
      <c r="C48" s="97">
        <v>32.200000000000003</v>
      </c>
      <c r="D48" s="78">
        <v>30.3</v>
      </c>
      <c r="E48" s="87">
        <f t="shared" si="0"/>
        <v>-1.9000000000000021</v>
      </c>
      <c r="F48" s="87"/>
      <c r="G48" s="81">
        <v>3</v>
      </c>
      <c r="H48" s="87">
        <v>-1.9000000000000021</v>
      </c>
    </row>
    <row r="49" spans="1:8" x14ac:dyDescent="0.25">
      <c r="A49" s="84"/>
      <c r="B49" s="81">
        <v>4</v>
      </c>
      <c r="C49" s="97">
        <v>44</v>
      </c>
      <c r="D49" s="97">
        <v>40.200000000000003</v>
      </c>
      <c r="E49" s="90">
        <f t="shared" si="0"/>
        <v>-3.7999999999999972</v>
      </c>
      <c r="F49" s="87"/>
      <c r="G49" s="81">
        <v>4</v>
      </c>
      <c r="H49" s="87"/>
    </row>
    <row r="50" spans="1:8" x14ac:dyDescent="0.25">
      <c r="A50" s="84"/>
      <c r="B50" s="81">
        <v>5</v>
      </c>
      <c r="C50" s="97">
        <v>41.3</v>
      </c>
      <c r="D50" s="97">
        <v>38.799999999999997</v>
      </c>
      <c r="E50" s="87">
        <f t="shared" si="0"/>
        <v>-2.5</v>
      </c>
      <c r="F50" s="87"/>
      <c r="G50" s="81">
        <v>5</v>
      </c>
      <c r="H50" s="87">
        <v>-2.5</v>
      </c>
    </row>
    <row r="51" spans="1:8" x14ac:dyDescent="0.25">
      <c r="A51" s="84"/>
      <c r="B51" s="81">
        <v>6</v>
      </c>
      <c r="C51" s="97">
        <v>38.1</v>
      </c>
      <c r="D51" s="78">
        <v>43</v>
      </c>
      <c r="E51" s="87">
        <f t="shared" si="0"/>
        <v>4.8999999999999986</v>
      </c>
      <c r="F51" s="87"/>
      <c r="G51" s="81">
        <v>6</v>
      </c>
      <c r="H51" s="87">
        <v>4.9000000000000004</v>
      </c>
    </row>
    <row r="52" spans="1:8" x14ac:dyDescent="0.25">
      <c r="A52" s="84"/>
      <c r="B52" s="81">
        <v>7</v>
      </c>
      <c r="C52" s="85">
        <v>46.6</v>
      </c>
      <c r="D52" s="78">
        <v>49.8</v>
      </c>
      <c r="E52" s="87">
        <f t="shared" si="0"/>
        <v>3.1999999999999957</v>
      </c>
      <c r="F52" s="87"/>
      <c r="G52" s="81">
        <v>7</v>
      </c>
      <c r="H52" s="87">
        <v>3.2</v>
      </c>
    </row>
    <row r="53" spans="1:8" x14ac:dyDescent="0.25">
      <c r="A53" s="84"/>
      <c r="B53" s="81">
        <v>8</v>
      </c>
      <c r="C53" s="97">
        <v>45.6</v>
      </c>
      <c r="D53" s="78">
        <v>49.3</v>
      </c>
      <c r="E53" s="87">
        <f t="shared" si="0"/>
        <v>3.6999999999999957</v>
      </c>
      <c r="F53" s="87"/>
      <c r="G53" s="81">
        <v>8</v>
      </c>
      <c r="H53" s="87">
        <v>3.7</v>
      </c>
    </row>
    <row r="54" spans="1:8" x14ac:dyDescent="0.25">
      <c r="A54" s="84"/>
      <c r="B54" s="81">
        <v>9</v>
      </c>
      <c r="C54" s="97">
        <v>45.7</v>
      </c>
      <c r="D54" s="78">
        <v>46.7</v>
      </c>
      <c r="E54" s="87">
        <f t="shared" si="0"/>
        <v>1</v>
      </c>
      <c r="F54" s="87"/>
      <c r="G54" s="81">
        <v>9</v>
      </c>
      <c r="H54" s="87">
        <v>1</v>
      </c>
    </row>
    <row r="55" spans="1:8" x14ac:dyDescent="0.25">
      <c r="A55" s="84"/>
      <c r="B55" s="81">
        <v>10</v>
      </c>
      <c r="C55" s="97">
        <v>36.6</v>
      </c>
      <c r="D55" s="78">
        <v>36.200000000000003</v>
      </c>
      <c r="E55" s="87">
        <f t="shared" si="0"/>
        <v>-0.39999999999999858</v>
      </c>
      <c r="F55" s="87"/>
      <c r="G55" s="81">
        <v>10</v>
      </c>
      <c r="H55" s="87">
        <v>-0.4</v>
      </c>
    </row>
    <row r="56" spans="1:8" x14ac:dyDescent="0.25">
      <c r="A56" s="84"/>
      <c r="B56" s="81">
        <v>11</v>
      </c>
      <c r="C56" s="97">
        <v>36.4</v>
      </c>
      <c r="D56" s="78">
        <v>37.6</v>
      </c>
      <c r="E56" s="87">
        <f t="shared" si="0"/>
        <v>1.2000000000000028</v>
      </c>
      <c r="F56" s="87"/>
      <c r="G56" s="81">
        <v>11</v>
      </c>
      <c r="H56" s="87">
        <v>1.2</v>
      </c>
    </row>
    <row r="57" spans="1:8" ht="15.6" x14ac:dyDescent="0.25">
      <c r="A57" s="91"/>
      <c r="B57" s="92" t="s">
        <v>126</v>
      </c>
      <c r="C57" s="93">
        <f>AVERAGE(C45:C56)</f>
        <v>37.663918563437257</v>
      </c>
      <c r="D57" s="93">
        <f t="shared" ref="D57:H57" si="7">AVERAGE(D45:D56)</f>
        <v>39.675881148730319</v>
      </c>
      <c r="E57" s="94">
        <f t="shared" si="7"/>
        <v>2.1843296633455158</v>
      </c>
      <c r="F57" s="94"/>
      <c r="G57" s="92" t="s">
        <v>126</v>
      </c>
      <c r="H57" s="94">
        <f t="shared" si="7"/>
        <v>2.5796543456533603</v>
      </c>
    </row>
    <row r="58" spans="1:8" ht="15.6" x14ac:dyDescent="0.25">
      <c r="A58" s="91"/>
      <c r="B58" s="92" t="s">
        <v>45</v>
      </c>
      <c r="C58" s="93">
        <f>STDEV(C45:C56)</f>
        <v>11.028321407694088</v>
      </c>
      <c r="D58" s="93">
        <f t="shared" ref="D58:H58" si="8">STDEV(D45:D56)</f>
        <v>11.823644624208207</v>
      </c>
      <c r="E58" s="94">
        <f t="shared" si="8"/>
        <v>4.0179441699380183</v>
      </c>
      <c r="F58" s="94"/>
      <c r="G58" s="92" t="s">
        <v>45</v>
      </c>
      <c r="H58" s="94">
        <f t="shared" si="8"/>
        <v>3.6935182899509869</v>
      </c>
    </row>
    <row r="59" spans="1:8" ht="27" customHeight="1" x14ac:dyDescent="0.25">
      <c r="A59" s="98" t="s">
        <v>130</v>
      </c>
      <c r="B59" s="81">
        <v>1</v>
      </c>
      <c r="C59" s="97">
        <v>44</v>
      </c>
      <c r="D59" s="78">
        <v>48</v>
      </c>
      <c r="E59" s="87">
        <f t="shared" si="0"/>
        <v>4</v>
      </c>
      <c r="F59" s="87"/>
      <c r="G59" s="81">
        <v>1</v>
      </c>
      <c r="H59" s="87">
        <v>4</v>
      </c>
    </row>
    <row r="60" spans="1:8" x14ac:dyDescent="0.25">
      <c r="A60" s="98"/>
      <c r="B60" s="81">
        <v>2</v>
      </c>
      <c r="C60" s="85">
        <v>40.799999999999997</v>
      </c>
      <c r="D60" s="78">
        <v>35.4</v>
      </c>
      <c r="E60" s="90">
        <f t="shared" si="0"/>
        <v>-5.3999999999999986</v>
      </c>
      <c r="F60" s="87"/>
      <c r="G60" s="81">
        <v>2</v>
      </c>
      <c r="H60" s="87"/>
    </row>
    <row r="61" spans="1:8" x14ac:dyDescent="0.25">
      <c r="A61" s="98"/>
      <c r="B61" s="81">
        <v>3</v>
      </c>
      <c r="C61" s="85">
        <v>35.5</v>
      </c>
      <c r="D61" s="78">
        <v>41.8</v>
      </c>
      <c r="E61" s="87">
        <f t="shared" si="0"/>
        <v>6.2999999999999972</v>
      </c>
      <c r="F61" s="87"/>
      <c r="G61" s="81">
        <v>3</v>
      </c>
      <c r="H61" s="87">
        <v>6.3</v>
      </c>
    </row>
    <row r="62" spans="1:8" x14ac:dyDescent="0.25">
      <c r="A62" s="98"/>
      <c r="B62" s="81">
        <v>4</v>
      </c>
      <c r="C62" s="85">
        <v>40.700000000000003</v>
      </c>
      <c r="D62" s="78">
        <v>48.9</v>
      </c>
      <c r="E62" s="87">
        <f t="shared" si="0"/>
        <v>8.1999999999999957</v>
      </c>
      <c r="F62" s="87"/>
      <c r="G62" s="81">
        <v>4</v>
      </c>
      <c r="H62" s="87">
        <v>8.1999999999999993</v>
      </c>
    </row>
    <row r="63" spans="1:8" x14ac:dyDescent="0.25">
      <c r="A63" s="98"/>
      <c r="B63" s="81">
        <v>5</v>
      </c>
      <c r="C63" s="97">
        <v>47.1</v>
      </c>
      <c r="D63" s="78">
        <v>53.3</v>
      </c>
      <c r="E63" s="87">
        <f t="shared" si="0"/>
        <v>6.1999999999999957</v>
      </c>
      <c r="F63" s="87"/>
      <c r="G63" s="81">
        <v>5</v>
      </c>
      <c r="H63" s="87">
        <v>6.2</v>
      </c>
    </row>
    <row r="64" spans="1:8" x14ac:dyDescent="0.25">
      <c r="A64" s="98"/>
      <c r="B64" s="81">
        <v>6</v>
      </c>
      <c r="C64" s="85">
        <v>39</v>
      </c>
      <c r="D64" s="78">
        <v>47.4</v>
      </c>
      <c r="E64" s="87">
        <f t="shared" si="0"/>
        <v>8.3999999999999986</v>
      </c>
      <c r="F64" s="87"/>
      <c r="G64" s="81">
        <v>6</v>
      </c>
      <c r="H64" s="87">
        <v>8.4</v>
      </c>
    </row>
    <row r="65" spans="1:8" x14ac:dyDescent="0.25">
      <c r="A65" s="98"/>
      <c r="B65" s="81">
        <v>7</v>
      </c>
      <c r="C65" s="85">
        <v>44.2</v>
      </c>
      <c r="D65" s="78">
        <v>51.1</v>
      </c>
      <c r="E65" s="87">
        <f t="shared" si="0"/>
        <v>6.8999999999999986</v>
      </c>
      <c r="F65" s="87"/>
      <c r="G65" s="81">
        <v>7</v>
      </c>
      <c r="H65" s="87">
        <v>6.9</v>
      </c>
    </row>
    <row r="66" spans="1:8" x14ac:dyDescent="0.25">
      <c r="A66" s="98"/>
      <c r="B66" s="81">
        <v>8</v>
      </c>
      <c r="C66" s="97">
        <v>40.4</v>
      </c>
      <c r="D66" s="78">
        <v>49.8</v>
      </c>
      <c r="E66" s="90">
        <f t="shared" si="0"/>
        <v>9.3999999999999986</v>
      </c>
      <c r="F66" s="87"/>
      <c r="G66" s="81">
        <v>8</v>
      </c>
      <c r="H66" s="87"/>
    </row>
    <row r="67" spans="1:8" x14ac:dyDescent="0.25">
      <c r="A67" s="98"/>
      <c r="B67" s="81">
        <v>9</v>
      </c>
      <c r="C67" s="85">
        <v>46.7</v>
      </c>
      <c r="D67" s="78">
        <v>51.1</v>
      </c>
      <c r="E67" s="87">
        <f t="shared" si="0"/>
        <v>4.3999999999999986</v>
      </c>
      <c r="F67" s="87"/>
      <c r="G67" s="81">
        <v>9</v>
      </c>
      <c r="H67" s="87">
        <v>4.4000000000000004</v>
      </c>
    </row>
    <row r="68" spans="1:8" x14ac:dyDescent="0.25">
      <c r="A68" s="98"/>
      <c r="B68" s="81">
        <v>10</v>
      </c>
      <c r="C68" s="85">
        <v>36.299999999999997</v>
      </c>
      <c r="D68" s="78">
        <v>42.8</v>
      </c>
      <c r="E68" s="87">
        <f t="shared" si="0"/>
        <v>6.5</v>
      </c>
      <c r="F68" s="87"/>
      <c r="G68" s="81">
        <v>10</v>
      </c>
      <c r="H68" s="87">
        <v>6.5</v>
      </c>
    </row>
    <row r="69" spans="1:8" x14ac:dyDescent="0.25">
      <c r="A69" s="98"/>
      <c r="B69" s="81">
        <v>11</v>
      </c>
      <c r="C69" s="85">
        <v>38.6</v>
      </c>
      <c r="D69" s="78">
        <f>38.6+6.18</f>
        <v>44.78</v>
      </c>
      <c r="E69" s="87">
        <f t="shared" ref="E69:E81" si="9">D69-C69</f>
        <v>6.18</v>
      </c>
      <c r="F69" s="87"/>
      <c r="G69" s="81">
        <v>11</v>
      </c>
      <c r="H69" s="87">
        <v>6.18</v>
      </c>
    </row>
    <row r="70" spans="1:8" x14ac:dyDescent="0.25">
      <c r="A70" s="98"/>
      <c r="B70" s="81">
        <v>12</v>
      </c>
      <c r="C70" s="85">
        <v>33.299999999999997</v>
      </c>
      <c r="D70" s="78">
        <v>38</v>
      </c>
      <c r="E70" s="87">
        <f t="shared" si="9"/>
        <v>4.7000000000000028</v>
      </c>
      <c r="F70" s="87"/>
      <c r="G70" s="81">
        <v>12</v>
      </c>
      <c r="H70" s="87">
        <v>4.7</v>
      </c>
    </row>
    <row r="71" spans="1:8" ht="15.6" x14ac:dyDescent="0.25">
      <c r="A71" s="98"/>
      <c r="B71" s="92" t="s">
        <v>126</v>
      </c>
      <c r="C71" s="93">
        <f>AVERAGE(C59:C70)</f>
        <v>40.550000000000004</v>
      </c>
      <c r="D71" s="93">
        <f t="shared" ref="D71:H71" si="10">AVERAGE(D59:D70)</f>
        <v>46.031666666666666</v>
      </c>
      <c r="E71" s="94">
        <f t="shared" si="10"/>
        <v>5.4816666666666656</v>
      </c>
      <c r="F71" s="94"/>
      <c r="G71" s="92" t="s">
        <v>126</v>
      </c>
      <c r="H71" s="94">
        <f t="shared" si="10"/>
        <v>6.1779999999999999</v>
      </c>
    </row>
    <row r="72" spans="1:8" ht="15.6" x14ac:dyDescent="0.25">
      <c r="A72" s="91"/>
      <c r="B72" s="92" t="s">
        <v>45</v>
      </c>
      <c r="C72" s="93">
        <f>STDEV(C59:C70)</f>
        <v>4.3525332226813696</v>
      </c>
      <c r="D72" s="93">
        <f t="shared" ref="D72:H72" si="11">STDEV(D59:D70)</f>
        <v>5.5582564848624187</v>
      </c>
      <c r="E72" s="94">
        <f t="shared" si="11"/>
        <v>3.7943542589516124</v>
      </c>
      <c r="F72" s="94"/>
      <c r="G72" s="92" t="s">
        <v>45</v>
      </c>
      <c r="H72" s="94">
        <f t="shared" si="11"/>
        <v>1.4815742378369803</v>
      </c>
    </row>
    <row r="73" spans="1:8" ht="27" customHeight="1" x14ac:dyDescent="0.25">
      <c r="A73" s="84" t="s">
        <v>131</v>
      </c>
      <c r="B73" s="81">
        <v>1</v>
      </c>
      <c r="C73" s="85">
        <v>32.6</v>
      </c>
      <c r="D73" s="78">
        <v>39</v>
      </c>
      <c r="E73" s="87">
        <f t="shared" si="9"/>
        <v>6.3999999999999986</v>
      </c>
      <c r="F73" s="87"/>
      <c r="G73" s="81">
        <v>1</v>
      </c>
      <c r="H73" s="87">
        <v>6.4</v>
      </c>
    </row>
    <row r="74" spans="1:8" x14ac:dyDescent="0.25">
      <c r="A74" s="84"/>
      <c r="B74" s="81">
        <v>2</v>
      </c>
      <c r="C74" s="85">
        <v>37.4</v>
      </c>
      <c r="D74" s="78">
        <v>48.4</v>
      </c>
      <c r="E74" s="90">
        <f t="shared" si="9"/>
        <v>11</v>
      </c>
      <c r="F74" s="87"/>
      <c r="G74" s="81">
        <v>2</v>
      </c>
      <c r="H74" s="87"/>
    </row>
    <row r="75" spans="1:8" x14ac:dyDescent="0.25">
      <c r="A75" s="84"/>
      <c r="B75" s="81">
        <v>3</v>
      </c>
      <c r="C75" s="85">
        <v>32.1</v>
      </c>
      <c r="D75" s="78">
        <v>41.1</v>
      </c>
      <c r="E75" s="87">
        <f t="shared" si="9"/>
        <v>9</v>
      </c>
      <c r="F75" s="87"/>
      <c r="G75" s="81">
        <v>3</v>
      </c>
      <c r="H75" s="87">
        <v>9</v>
      </c>
    </row>
    <row r="76" spans="1:8" x14ac:dyDescent="0.25">
      <c r="A76" s="84"/>
      <c r="B76" s="81">
        <v>4</v>
      </c>
      <c r="C76" s="85">
        <v>44.6</v>
      </c>
      <c r="D76" s="78">
        <v>49.9</v>
      </c>
      <c r="E76" s="87">
        <f t="shared" si="9"/>
        <v>5.2999999999999972</v>
      </c>
      <c r="F76" s="87"/>
      <c r="G76" s="81">
        <v>4</v>
      </c>
      <c r="H76" s="87">
        <v>5.3</v>
      </c>
    </row>
    <row r="77" spans="1:8" x14ac:dyDescent="0.25">
      <c r="A77" s="84"/>
      <c r="B77" s="81">
        <v>5</v>
      </c>
      <c r="C77" s="85">
        <v>45.7</v>
      </c>
      <c r="D77" s="78">
        <v>51.2</v>
      </c>
      <c r="E77" s="87">
        <f t="shared" si="9"/>
        <v>5.5</v>
      </c>
      <c r="F77" s="87"/>
      <c r="G77" s="81">
        <v>5</v>
      </c>
      <c r="H77" s="87">
        <v>5.5</v>
      </c>
    </row>
    <row r="78" spans="1:8" x14ac:dyDescent="0.25">
      <c r="A78" s="84"/>
      <c r="B78" s="81">
        <v>6</v>
      </c>
      <c r="C78" s="85">
        <v>37.299999999999997</v>
      </c>
      <c r="D78" s="78">
        <v>48.2</v>
      </c>
      <c r="E78" s="87">
        <f t="shared" si="9"/>
        <v>10.900000000000006</v>
      </c>
      <c r="F78" s="87"/>
      <c r="G78" s="81">
        <v>6</v>
      </c>
      <c r="H78" s="87">
        <v>10.9</v>
      </c>
    </row>
    <row r="79" spans="1:8" x14ac:dyDescent="0.25">
      <c r="A79" s="84"/>
      <c r="B79" s="81">
        <v>7</v>
      </c>
      <c r="C79" s="85">
        <v>43</v>
      </c>
      <c r="D79" s="78">
        <v>46.7</v>
      </c>
      <c r="E79" s="90">
        <f t="shared" si="9"/>
        <v>3.7000000000000028</v>
      </c>
      <c r="F79" s="87"/>
      <c r="G79" s="81">
        <v>7</v>
      </c>
      <c r="H79" s="87"/>
    </row>
    <row r="80" spans="1:8" x14ac:dyDescent="0.25">
      <c r="A80" s="84"/>
      <c r="B80" s="81">
        <v>8</v>
      </c>
      <c r="C80" s="85">
        <v>52.2</v>
      </c>
      <c r="D80" s="78">
        <v>57.8</v>
      </c>
      <c r="E80" s="87">
        <f t="shared" si="9"/>
        <v>5.5999999999999943</v>
      </c>
      <c r="F80" s="87"/>
      <c r="G80" s="81">
        <v>8</v>
      </c>
      <c r="H80" s="87">
        <v>5.6</v>
      </c>
    </row>
    <row r="81" spans="1:8" x14ac:dyDescent="0.25">
      <c r="A81" s="84"/>
      <c r="B81" s="81">
        <v>9</v>
      </c>
      <c r="C81" s="97">
        <v>41.3</v>
      </c>
      <c r="D81" s="78">
        <v>48.3</v>
      </c>
      <c r="E81" s="87">
        <f t="shared" si="9"/>
        <v>7</v>
      </c>
      <c r="F81" s="87"/>
      <c r="G81" s="81">
        <v>9</v>
      </c>
      <c r="H81" s="87">
        <v>7</v>
      </c>
    </row>
    <row r="82" spans="1:8" x14ac:dyDescent="0.25">
      <c r="A82" s="84"/>
      <c r="B82" s="81">
        <v>10</v>
      </c>
      <c r="C82" s="85">
        <v>46.1</v>
      </c>
      <c r="D82" s="78">
        <f>C82+7.31</f>
        <v>53.410000000000004</v>
      </c>
      <c r="E82" s="87">
        <v>7.31</v>
      </c>
      <c r="F82" s="87"/>
      <c r="G82" s="81">
        <v>10</v>
      </c>
      <c r="H82" s="87">
        <v>7.31</v>
      </c>
    </row>
    <row r="83" spans="1:8" x14ac:dyDescent="0.25">
      <c r="A83" s="84"/>
      <c r="B83" s="81">
        <v>11</v>
      </c>
      <c r="C83" s="85">
        <v>41.7</v>
      </c>
      <c r="D83" s="78">
        <v>49.9</v>
      </c>
      <c r="E83" s="87">
        <f t="shared" ref="E83:E98" si="12">D83-C83</f>
        <v>8.1999999999999957</v>
      </c>
      <c r="F83" s="87"/>
      <c r="G83" s="81">
        <v>11</v>
      </c>
      <c r="H83" s="87">
        <v>8.1999999999999993</v>
      </c>
    </row>
    <row r="84" spans="1:8" x14ac:dyDescent="0.25">
      <c r="A84" s="84"/>
      <c r="B84" s="81">
        <v>12</v>
      </c>
      <c r="C84" s="85">
        <v>35.9</v>
      </c>
      <c r="D84" s="78">
        <v>43.8</v>
      </c>
      <c r="E84" s="87">
        <f t="shared" si="12"/>
        <v>7.8999999999999986</v>
      </c>
      <c r="F84" s="87"/>
      <c r="G84" s="81">
        <v>12</v>
      </c>
      <c r="H84" s="87">
        <v>7.9</v>
      </c>
    </row>
    <row r="85" spans="1:8" ht="15.6" x14ac:dyDescent="0.25">
      <c r="A85" s="91"/>
      <c r="B85" s="81" t="s">
        <v>132</v>
      </c>
      <c r="C85" s="93">
        <f>AVERAGE(C73:C84)</f>
        <v>40.824999999999996</v>
      </c>
      <c r="D85" s="93">
        <f t="shared" ref="D85:H85" si="13">AVERAGE(D73:D84)</f>
        <v>48.142500000000005</v>
      </c>
      <c r="E85" s="94">
        <f t="shared" si="13"/>
        <v>7.3174999999999999</v>
      </c>
      <c r="F85" s="94"/>
      <c r="G85" s="81" t="s">
        <v>132</v>
      </c>
      <c r="H85" s="94">
        <f t="shared" si="13"/>
        <v>7.3110000000000017</v>
      </c>
    </row>
    <row r="86" spans="1:8" ht="15.6" x14ac:dyDescent="0.25">
      <c r="A86" s="91"/>
      <c r="B86" s="92" t="s">
        <v>45</v>
      </c>
      <c r="C86" s="93">
        <f>STDEV(C73:C84)</f>
        <v>5.9783130791827412</v>
      </c>
      <c r="D86" s="93">
        <f t="shared" ref="D86:H86" si="14">STDEV(D73:D84)</f>
        <v>5.1412275240982135</v>
      </c>
      <c r="E86" s="94">
        <f t="shared" si="14"/>
        <v>2.2298883991642406</v>
      </c>
      <c r="F86" s="94"/>
      <c r="G86" s="92" t="s">
        <v>45</v>
      </c>
      <c r="H86" s="94">
        <f t="shared" si="14"/>
        <v>1.7653734260301166</v>
      </c>
    </row>
    <row r="87" spans="1:8" ht="27.75" customHeight="1" x14ac:dyDescent="0.25">
      <c r="A87" s="84" t="s">
        <v>133</v>
      </c>
      <c r="B87" s="81">
        <v>1</v>
      </c>
      <c r="C87" s="97">
        <v>43.1</v>
      </c>
      <c r="D87" s="78">
        <v>48.8</v>
      </c>
      <c r="E87" s="87">
        <f t="shared" si="12"/>
        <v>5.6999999999999957</v>
      </c>
      <c r="F87" s="87"/>
      <c r="G87" s="81">
        <v>1</v>
      </c>
      <c r="H87" s="87">
        <v>5.7</v>
      </c>
    </row>
    <row r="88" spans="1:8" x14ac:dyDescent="0.25">
      <c r="A88" s="84"/>
      <c r="B88" s="81">
        <v>2</v>
      </c>
      <c r="C88" s="97">
        <v>44.6</v>
      </c>
      <c r="D88" s="78">
        <v>49.6</v>
      </c>
      <c r="E88" s="87">
        <f t="shared" si="12"/>
        <v>5</v>
      </c>
      <c r="F88" s="87"/>
      <c r="G88" s="81">
        <v>2</v>
      </c>
      <c r="H88" s="87">
        <v>5</v>
      </c>
    </row>
    <row r="89" spans="1:8" x14ac:dyDescent="0.25">
      <c r="A89" s="84"/>
      <c r="B89" s="81">
        <v>3</v>
      </c>
      <c r="C89" s="85">
        <v>46.4</v>
      </c>
      <c r="D89" s="78">
        <v>49.7</v>
      </c>
      <c r="E89" s="87">
        <f t="shared" si="12"/>
        <v>3.3000000000000043</v>
      </c>
      <c r="F89" s="87"/>
      <c r="G89" s="81">
        <v>3</v>
      </c>
      <c r="H89" s="87">
        <v>3.3</v>
      </c>
    </row>
    <row r="90" spans="1:8" x14ac:dyDescent="0.25">
      <c r="A90" s="84"/>
      <c r="B90" s="81">
        <v>4</v>
      </c>
      <c r="C90" s="97">
        <v>43.5</v>
      </c>
      <c r="D90" s="78">
        <v>41</v>
      </c>
      <c r="E90" s="87">
        <f t="shared" si="12"/>
        <v>-2.5</v>
      </c>
      <c r="F90" s="87"/>
      <c r="G90" s="81">
        <v>4</v>
      </c>
      <c r="H90" s="87">
        <v>-2.5</v>
      </c>
    </row>
    <row r="91" spans="1:8" x14ac:dyDescent="0.25">
      <c r="A91" s="84"/>
      <c r="B91" s="81">
        <v>5</v>
      </c>
      <c r="C91" s="97">
        <v>41.1</v>
      </c>
      <c r="D91" s="78">
        <v>36.1</v>
      </c>
      <c r="E91" s="87">
        <f t="shared" si="12"/>
        <v>-5</v>
      </c>
      <c r="F91" s="87"/>
      <c r="G91" s="81">
        <v>5</v>
      </c>
      <c r="H91" s="87">
        <v>-5</v>
      </c>
    </row>
    <row r="92" spans="1:8" x14ac:dyDescent="0.25">
      <c r="A92" s="84"/>
      <c r="B92" s="81">
        <v>6</v>
      </c>
      <c r="C92" s="97">
        <v>33.700000000000003</v>
      </c>
      <c r="D92" s="78">
        <v>34.700000000000003</v>
      </c>
      <c r="E92" s="87">
        <f t="shared" si="12"/>
        <v>1</v>
      </c>
      <c r="F92" s="87"/>
      <c r="G92" s="81">
        <v>6</v>
      </c>
      <c r="H92" s="87">
        <v>2.94</v>
      </c>
    </row>
    <row r="93" spans="1:8" x14ac:dyDescent="0.25">
      <c r="A93" s="84"/>
      <c r="B93" s="81">
        <v>7</v>
      </c>
      <c r="C93" s="97">
        <v>42.6</v>
      </c>
      <c r="D93" s="78">
        <v>37.200000000000003</v>
      </c>
      <c r="E93" s="90">
        <f t="shared" si="12"/>
        <v>-5.3999999999999986</v>
      </c>
      <c r="F93" s="87"/>
      <c r="G93" s="81">
        <v>7</v>
      </c>
      <c r="H93" s="87"/>
    </row>
    <row r="94" spans="1:8" x14ac:dyDescent="0.25">
      <c r="A94" s="84"/>
      <c r="B94" s="81">
        <v>8</v>
      </c>
      <c r="C94" s="97">
        <v>48.9</v>
      </c>
      <c r="D94" s="78">
        <v>54.4</v>
      </c>
      <c r="E94" s="87">
        <f t="shared" si="12"/>
        <v>5.5</v>
      </c>
      <c r="F94" s="87"/>
      <c r="G94" s="81">
        <v>8</v>
      </c>
      <c r="H94" s="87">
        <v>5.5</v>
      </c>
    </row>
    <row r="95" spans="1:8" x14ac:dyDescent="0.25">
      <c r="A95" s="84"/>
      <c r="B95" s="81">
        <v>9</v>
      </c>
      <c r="C95" s="97">
        <v>36.6</v>
      </c>
      <c r="D95" s="78">
        <v>46.9</v>
      </c>
      <c r="E95" s="87">
        <f t="shared" si="12"/>
        <v>10.299999999999997</v>
      </c>
      <c r="F95" s="87"/>
      <c r="G95" s="81">
        <v>9</v>
      </c>
      <c r="H95" s="87">
        <v>10.3</v>
      </c>
    </row>
    <row r="96" spans="1:8" x14ac:dyDescent="0.25">
      <c r="A96" s="84"/>
      <c r="B96" s="81">
        <v>10</v>
      </c>
      <c r="C96" s="97">
        <v>35.700000000000003</v>
      </c>
      <c r="D96" s="78">
        <v>36.299999999999997</v>
      </c>
      <c r="E96" s="87">
        <f t="shared" si="12"/>
        <v>0.59999999999999432</v>
      </c>
      <c r="F96" s="87"/>
      <c r="G96" s="81">
        <v>10</v>
      </c>
      <c r="H96" s="87">
        <v>0.6</v>
      </c>
    </row>
    <row r="97" spans="1:8" x14ac:dyDescent="0.25">
      <c r="A97" s="84"/>
      <c r="B97" s="81">
        <v>11</v>
      </c>
      <c r="C97" s="97">
        <v>36.4</v>
      </c>
      <c r="D97" s="78">
        <v>47.9</v>
      </c>
      <c r="E97" s="90">
        <f t="shared" si="12"/>
        <v>11.5</v>
      </c>
      <c r="F97" s="87"/>
      <c r="G97" s="81">
        <v>11</v>
      </c>
      <c r="H97" s="87"/>
    </row>
    <row r="98" spans="1:8" x14ac:dyDescent="0.25">
      <c r="A98" s="84"/>
      <c r="B98" s="81">
        <v>12</v>
      </c>
      <c r="C98" s="97">
        <v>28.9</v>
      </c>
      <c r="D98" s="78">
        <v>32.5</v>
      </c>
      <c r="E98" s="87">
        <f t="shared" si="12"/>
        <v>3.6000000000000014</v>
      </c>
      <c r="F98" s="87"/>
      <c r="G98" s="81">
        <v>12</v>
      </c>
      <c r="H98" s="87">
        <v>3.6</v>
      </c>
    </row>
    <row r="99" spans="1:8" ht="15.6" x14ac:dyDescent="0.25">
      <c r="A99" s="91"/>
      <c r="B99" s="92" t="s">
        <v>126</v>
      </c>
      <c r="C99" s="93">
        <f>AVERAGE(C87:C98)</f>
        <v>40.124999999999993</v>
      </c>
      <c r="D99" s="93">
        <f t="shared" ref="D99:H99" si="15">AVERAGE(D87:D98)</f>
        <v>42.92499999999999</v>
      </c>
      <c r="E99" s="94">
        <f t="shared" si="15"/>
        <v>2.7999999999999994</v>
      </c>
      <c r="F99" s="94"/>
      <c r="G99" s="92" t="s">
        <v>126</v>
      </c>
      <c r="H99" s="94">
        <f t="shared" si="15"/>
        <v>2.9440000000000004</v>
      </c>
    </row>
    <row r="100" spans="1:8" ht="15.6" x14ac:dyDescent="0.25">
      <c r="A100" s="91"/>
      <c r="B100" s="92" t="s">
        <v>45</v>
      </c>
      <c r="C100" s="93">
        <f>STDEV(C87:C98)</f>
        <v>5.8533789775262077</v>
      </c>
      <c r="D100" s="93">
        <f t="shared" ref="D100:H100" si="16">STDEV(D87:D98)</f>
        <v>7.3884584442100651</v>
      </c>
      <c r="E100" s="94">
        <f t="shared" si="16"/>
        <v>5.3735040201478821</v>
      </c>
      <c r="F100" s="94"/>
      <c r="G100" s="92" t="s">
        <v>45</v>
      </c>
      <c r="H100" s="94">
        <f t="shared" si="16"/>
        <v>4.3622399954355764</v>
      </c>
    </row>
    <row r="101" spans="1:8" x14ac:dyDescent="0.25">
      <c r="A101" s="99"/>
      <c r="E101" s="87"/>
      <c r="F101" s="87"/>
      <c r="H101" s="87"/>
    </row>
    <row r="102" spans="1:8" x14ac:dyDescent="0.25">
      <c r="A102" s="99"/>
    </row>
    <row r="103" spans="1:8" x14ac:dyDescent="0.25">
      <c r="A103" s="99"/>
    </row>
    <row r="104" spans="1:8" x14ac:dyDescent="0.25">
      <c r="A104" s="99"/>
    </row>
    <row r="105" spans="1:8" x14ac:dyDescent="0.25">
      <c r="A105" s="99"/>
    </row>
    <row r="106" spans="1:8" x14ac:dyDescent="0.25">
      <c r="A106" s="99"/>
    </row>
  </sheetData>
  <mergeCells count="8">
    <mergeCell ref="A73:A84"/>
    <mergeCell ref="A87:A98"/>
    <mergeCell ref="A4:A15"/>
    <mergeCell ref="F7:F12"/>
    <mergeCell ref="A18:A29"/>
    <mergeCell ref="A32:A43"/>
    <mergeCell ref="A46:A56"/>
    <mergeCell ref="A59:A71"/>
  </mergeCells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BF9B-22EE-4452-A929-B1C6AF33D3E6}">
  <dimension ref="A1:O115"/>
  <sheetViews>
    <sheetView workbookViewId="0">
      <selection sqref="A1:XFD1048576"/>
    </sheetView>
  </sheetViews>
  <sheetFormatPr defaultRowHeight="14.4" x14ac:dyDescent="0.25"/>
  <cols>
    <col min="1" max="1" width="19.77734375" customWidth="1"/>
  </cols>
  <sheetData>
    <row r="1" spans="1:15" ht="25.5" customHeight="1" x14ac:dyDescent="0.25">
      <c r="A1" s="12" t="s">
        <v>134</v>
      </c>
    </row>
    <row r="2" spans="1:15" x14ac:dyDescent="0.25">
      <c r="B2" s="100" t="s">
        <v>38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</row>
    <row r="3" spans="1:15" ht="17.399999999999999" x14ac:dyDescent="0.3">
      <c r="B3" s="101" t="s">
        <v>135</v>
      </c>
      <c r="C3" s="101" t="s">
        <v>54</v>
      </c>
      <c r="D3" s="101" t="s">
        <v>55</v>
      </c>
      <c r="E3" s="101" t="s">
        <v>56</v>
      </c>
      <c r="F3" s="101" t="s">
        <v>57</v>
      </c>
      <c r="G3" s="101" t="s">
        <v>58</v>
      </c>
      <c r="H3" s="101" t="s">
        <v>59</v>
      </c>
      <c r="I3" s="101" t="s">
        <v>60</v>
      </c>
      <c r="J3" s="101" t="s">
        <v>61</v>
      </c>
      <c r="K3" s="101" t="s">
        <v>62</v>
      </c>
      <c r="L3" s="101" t="s">
        <v>63</v>
      </c>
      <c r="M3" s="101" t="s">
        <v>64</v>
      </c>
      <c r="N3" s="102" t="s">
        <v>27</v>
      </c>
      <c r="O3" s="102" t="s">
        <v>98</v>
      </c>
    </row>
    <row r="4" spans="1:15" ht="15.6" x14ac:dyDescent="0.2">
      <c r="A4" s="103" t="s">
        <v>136</v>
      </c>
      <c r="B4" s="3">
        <v>2.5960937500000001</v>
      </c>
      <c r="C4" s="3">
        <v>2.6458333333333299</v>
      </c>
      <c r="D4" s="104">
        <v>2.8447916666666702</v>
      </c>
      <c r="E4" s="3">
        <v>2.8937499999999998</v>
      </c>
      <c r="F4" s="3">
        <v>2.7718750000000001</v>
      </c>
      <c r="G4" s="3">
        <v>2.7666666666666702</v>
      </c>
      <c r="H4" s="3">
        <v>2.8687499999999999</v>
      </c>
      <c r="I4" s="3">
        <v>2.8916666666666702</v>
      </c>
      <c r="J4" s="3">
        <v>2.8916666666666702</v>
      </c>
      <c r="K4" s="3">
        <v>2.9187500000000002</v>
      </c>
      <c r="L4" s="3">
        <v>2.93359375</v>
      </c>
      <c r="M4" s="3">
        <v>2.9593750000000001</v>
      </c>
      <c r="N4" s="105">
        <f t="shared" ref="N4:N10" si="0">AVERAGE(B4:M4)</f>
        <v>2.8319010416666672</v>
      </c>
      <c r="O4" s="105">
        <f t="shared" ref="O4:O10" si="1">STDEV(B4:M4)</f>
        <v>0.11469796155978196</v>
      </c>
    </row>
    <row r="5" spans="1:15" ht="15.6" x14ac:dyDescent="0.2">
      <c r="A5" s="103" t="s">
        <v>137</v>
      </c>
      <c r="B5" s="3">
        <v>2.2275</v>
      </c>
      <c r="C5" s="3">
        <v>2.87777777777778</v>
      </c>
      <c r="D5" s="104">
        <v>3.6027777777777801</v>
      </c>
      <c r="E5" s="3">
        <v>3.2166666666666699</v>
      </c>
      <c r="F5" s="3">
        <v>3.0402777777777801</v>
      </c>
      <c r="G5" s="3">
        <v>2.93472222222222</v>
      </c>
      <c r="H5" s="3">
        <v>3.2</v>
      </c>
      <c r="I5" s="3">
        <v>3.2805555555555599</v>
      </c>
      <c r="J5" s="3">
        <v>3.2138888888888899</v>
      </c>
      <c r="K5" s="3">
        <v>3.0555555555555598</v>
      </c>
      <c r="L5" s="3">
        <v>3.140625</v>
      </c>
      <c r="M5" s="3">
        <v>2.7958333333333298</v>
      </c>
      <c r="N5" s="105">
        <f t="shared" si="0"/>
        <v>3.0488483796296304</v>
      </c>
      <c r="O5" s="105">
        <f t="shared" si="1"/>
        <v>0.33415228529903562</v>
      </c>
    </row>
    <row r="6" spans="1:15" ht="15.6" x14ac:dyDescent="0.2">
      <c r="A6" s="103" t="s">
        <v>138</v>
      </c>
      <c r="B6" s="3">
        <v>2.3221153846153801</v>
      </c>
      <c r="C6" s="3">
        <v>3.04102564102564</v>
      </c>
      <c r="D6" s="104">
        <v>3.2923076923076899</v>
      </c>
      <c r="E6" s="3">
        <v>3.3182692307692299</v>
      </c>
      <c r="F6" s="3">
        <v>3.2551282051281998</v>
      </c>
      <c r="G6" s="3">
        <v>3.3645833333333299</v>
      </c>
      <c r="H6" s="3">
        <v>3.2217948717948701</v>
      </c>
      <c r="I6" s="3">
        <v>3.1730769230769198</v>
      </c>
      <c r="J6" s="3">
        <v>3.2564102564102599</v>
      </c>
      <c r="K6" s="3">
        <v>3.1346153846153801</v>
      </c>
      <c r="L6" s="3">
        <v>2.8875000000000002</v>
      </c>
      <c r="M6" s="3">
        <v>2.9</v>
      </c>
      <c r="N6" s="105">
        <f t="shared" si="0"/>
        <v>3.0972355769230746</v>
      </c>
      <c r="O6" s="105">
        <f t="shared" si="1"/>
        <v>0.2889127616078821</v>
      </c>
    </row>
    <row r="7" spans="1:15" ht="15.6" x14ac:dyDescent="0.2">
      <c r="A7" s="103" t="s">
        <v>139</v>
      </c>
      <c r="B7" s="3">
        <v>2.2096153846153799</v>
      </c>
      <c r="C7" s="3">
        <v>2.9410256410256399</v>
      </c>
      <c r="D7" s="104">
        <v>3.3263888888888902</v>
      </c>
      <c r="E7" s="3">
        <v>3.31666666666667</v>
      </c>
      <c r="F7" s="3">
        <v>3.1055555555555601</v>
      </c>
      <c r="G7" s="3">
        <v>3.1041666666666701</v>
      </c>
      <c r="H7" s="3">
        <v>3.0736111111111102</v>
      </c>
      <c r="I7" s="3">
        <v>3.2194444444444401</v>
      </c>
      <c r="J7" s="3">
        <v>3.37575757575758</v>
      </c>
      <c r="K7" s="3">
        <v>3.1606060606060602</v>
      </c>
      <c r="L7" s="3">
        <v>3.12840909090909</v>
      </c>
      <c r="M7" s="3">
        <v>3.0909090909090899</v>
      </c>
      <c r="N7" s="105">
        <f t="shared" si="0"/>
        <v>3.0876796814296816</v>
      </c>
      <c r="O7" s="105">
        <f t="shared" si="1"/>
        <v>0.30302252105082367</v>
      </c>
    </row>
    <row r="8" spans="1:15" ht="15.6" x14ac:dyDescent="0.2">
      <c r="A8" s="103" t="s">
        <v>130</v>
      </c>
      <c r="B8" s="3">
        <v>2.3480769230769201</v>
      </c>
      <c r="C8" s="3">
        <v>2.66410256410256</v>
      </c>
      <c r="D8" s="104">
        <v>3.01</v>
      </c>
      <c r="E8" s="3">
        <v>2.9562499999999998</v>
      </c>
      <c r="F8" s="3">
        <v>3.0125000000000002</v>
      </c>
      <c r="G8" s="3">
        <v>2.9263888888888898</v>
      </c>
      <c r="H8" s="3">
        <v>3.2263888888888901</v>
      </c>
      <c r="I8" s="3">
        <v>3.1625000000000001</v>
      </c>
      <c r="J8" s="3">
        <v>3.2833333333333301</v>
      </c>
      <c r="K8" s="3">
        <v>3.1569444444444401</v>
      </c>
      <c r="L8" s="3">
        <v>3.1041666666666701</v>
      </c>
      <c r="M8" s="3">
        <v>3.3541666666666701</v>
      </c>
      <c r="N8" s="105">
        <f t="shared" si="0"/>
        <v>3.0170681980056977</v>
      </c>
      <c r="O8" s="105">
        <f t="shared" si="1"/>
        <v>0.27973624767606359</v>
      </c>
    </row>
    <row r="9" spans="1:15" ht="15.6" x14ac:dyDescent="0.2">
      <c r="A9" s="103" t="s">
        <v>131</v>
      </c>
      <c r="B9" s="3">
        <v>2.3125</v>
      </c>
      <c r="C9" s="3">
        <v>2.6166666666666698</v>
      </c>
      <c r="D9" s="104">
        <v>2.9722222222222201</v>
      </c>
      <c r="E9" s="3">
        <v>2.9927083333333302</v>
      </c>
      <c r="F9" s="3">
        <v>3.0138888888888902</v>
      </c>
      <c r="G9" s="3">
        <v>2.9874999999999998</v>
      </c>
      <c r="H9" s="3">
        <v>2.9</v>
      </c>
      <c r="I9" s="3">
        <v>2.7916666666666701</v>
      </c>
      <c r="J9" s="3">
        <v>2.9222222222222198</v>
      </c>
      <c r="K9" s="3">
        <v>2.8638888888888898</v>
      </c>
      <c r="L9" s="3">
        <v>2.8250000000000002</v>
      </c>
      <c r="M9" s="3">
        <v>2.75</v>
      </c>
      <c r="N9" s="105">
        <f t="shared" si="0"/>
        <v>2.8290219907407406</v>
      </c>
      <c r="O9" s="105">
        <f t="shared" si="1"/>
        <v>0.20024445475892139</v>
      </c>
    </row>
    <row r="10" spans="1:15" ht="15.6" x14ac:dyDescent="0.2">
      <c r="A10" s="103" t="s">
        <v>133</v>
      </c>
      <c r="B10" s="3">
        <v>2.1634615384615401</v>
      </c>
      <c r="C10" s="3">
        <v>3.0897435897435899</v>
      </c>
      <c r="D10" s="104">
        <v>3.2384615384615398</v>
      </c>
      <c r="E10" s="3">
        <v>3.12211538461538</v>
      </c>
      <c r="F10" s="3">
        <v>3.0166666666666702</v>
      </c>
      <c r="G10" s="3">
        <v>3.10641025641026</v>
      </c>
      <c r="H10" s="3">
        <v>3.18846153846154</v>
      </c>
      <c r="I10" s="3">
        <v>3.0826923076923101</v>
      </c>
      <c r="J10" s="3">
        <v>3.3974358974359</v>
      </c>
      <c r="K10" s="3">
        <v>3.4974358974359001</v>
      </c>
      <c r="L10" s="3">
        <v>3.3519230769230801</v>
      </c>
      <c r="M10" s="3">
        <v>3.6538461538461502</v>
      </c>
      <c r="N10" s="105">
        <f t="shared" si="0"/>
        <v>3.1590544871794886</v>
      </c>
      <c r="O10" s="105">
        <f t="shared" si="1"/>
        <v>0.36764183689515162</v>
      </c>
    </row>
    <row r="15" spans="1:15" x14ac:dyDescent="0.25">
      <c r="A15" s="12" t="s">
        <v>140</v>
      </c>
    </row>
    <row r="16" spans="1:15" x14ac:dyDescent="0.25">
      <c r="A16" s="106"/>
      <c r="B16" s="100" t="s">
        <v>141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</row>
    <row r="17" spans="1:15" ht="17.399999999999999" x14ac:dyDescent="0.3">
      <c r="A17" s="106"/>
      <c r="B17" s="101" t="s">
        <v>135</v>
      </c>
      <c r="C17" s="101" t="s">
        <v>54</v>
      </c>
      <c r="D17" s="101" t="s">
        <v>55</v>
      </c>
      <c r="E17" s="101" t="s">
        <v>56</v>
      </c>
      <c r="F17" s="101" t="s">
        <v>57</v>
      </c>
      <c r="G17" s="101" t="s">
        <v>58</v>
      </c>
      <c r="H17" s="101" t="s">
        <v>59</v>
      </c>
      <c r="I17" s="101" t="s">
        <v>60</v>
      </c>
      <c r="J17" s="101" t="s">
        <v>61</v>
      </c>
      <c r="K17" s="101" t="s">
        <v>62</v>
      </c>
      <c r="L17" s="101" t="s">
        <v>63</v>
      </c>
      <c r="M17" s="101" t="s">
        <v>64</v>
      </c>
      <c r="N17" s="102" t="s">
        <v>27</v>
      </c>
      <c r="O17" s="102" t="s">
        <v>98</v>
      </c>
    </row>
    <row r="18" spans="1:15" ht="15.6" x14ac:dyDescent="0.2">
      <c r="A18" s="103" t="s">
        <v>136</v>
      </c>
      <c r="B18" s="106">
        <f t="shared" ref="B18:M18" si="2">B4*3.85</f>
        <v>9.9949609375000001</v>
      </c>
      <c r="C18" s="106">
        <f t="shared" si="2"/>
        <v>10.18645833333332</v>
      </c>
      <c r="D18" s="106">
        <f t="shared" si="2"/>
        <v>10.95244791666668</v>
      </c>
      <c r="E18" s="106">
        <f t="shared" si="2"/>
        <v>11.1409375</v>
      </c>
      <c r="F18" s="106">
        <f t="shared" si="2"/>
        <v>10.67171875</v>
      </c>
      <c r="G18" s="106">
        <f t="shared" si="2"/>
        <v>10.65166666666668</v>
      </c>
      <c r="H18" s="106">
        <f t="shared" si="2"/>
        <v>11.0446875</v>
      </c>
      <c r="I18" s="106">
        <f t="shared" si="2"/>
        <v>11.132916666666681</v>
      </c>
      <c r="J18" s="106">
        <f t="shared" si="2"/>
        <v>11.132916666666681</v>
      </c>
      <c r="K18" s="106">
        <f t="shared" si="2"/>
        <v>11.237187500000001</v>
      </c>
      <c r="L18" s="106">
        <f t="shared" si="2"/>
        <v>11.2943359375</v>
      </c>
      <c r="M18" s="106">
        <f t="shared" si="2"/>
        <v>11.393593750000001</v>
      </c>
      <c r="N18" s="105">
        <f t="shared" ref="N18:N24" si="3">AVERAGE(B18:M18)</f>
        <v>10.902819010416671</v>
      </c>
      <c r="O18" s="105">
        <f t="shared" ref="O18:O24" si="4">STDEV(B18:M18)</f>
        <v>0.4415871520051608</v>
      </c>
    </row>
    <row r="19" spans="1:15" ht="15.6" x14ac:dyDescent="0.2">
      <c r="A19" s="103" t="s">
        <v>137</v>
      </c>
      <c r="B19" s="106">
        <f t="shared" ref="B19:M24" si="5">B5*4.73</f>
        <v>10.536075</v>
      </c>
      <c r="C19" s="106">
        <f t="shared" si="5"/>
        <v>13.611888888888901</v>
      </c>
      <c r="D19" s="106">
        <f t="shared" si="5"/>
        <v>17.041138888888902</v>
      </c>
      <c r="E19" s="106">
        <f t="shared" si="5"/>
        <v>15.214833333333351</v>
      </c>
      <c r="F19" s="106">
        <f t="shared" si="5"/>
        <v>14.380513888888901</v>
      </c>
      <c r="G19" s="106">
        <f t="shared" si="5"/>
        <v>13.881236111111102</v>
      </c>
      <c r="H19" s="106">
        <f t="shared" si="5"/>
        <v>15.136000000000003</v>
      </c>
      <c r="I19" s="106">
        <f t="shared" si="5"/>
        <v>15.5170277777778</v>
      </c>
      <c r="J19" s="106">
        <f t="shared" si="5"/>
        <v>15.201694444444451</v>
      </c>
      <c r="K19" s="106">
        <f t="shared" si="5"/>
        <v>14.452777777777799</v>
      </c>
      <c r="L19" s="106">
        <f t="shared" si="5"/>
        <v>14.855156250000002</v>
      </c>
      <c r="M19" s="106">
        <f t="shared" si="5"/>
        <v>13.224291666666652</v>
      </c>
      <c r="N19" s="105">
        <f t="shared" si="3"/>
        <v>14.421052835648156</v>
      </c>
      <c r="O19" s="105">
        <f t="shared" si="4"/>
        <v>1.5805403094644024</v>
      </c>
    </row>
    <row r="20" spans="1:15" ht="15.6" x14ac:dyDescent="0.2">
      <c r="A20" s="103" t="s">
        <v>138</v>
      </c>
      <c r="B20" s="106">
        <f t="shared" si="5"/>
        <v>10.983605769230749</v>
      </c>
      <c r="C20" s="106">
        <f t="shared" si="5"/>
        <v>14.384051282051278</v>
      </c>
      <c r="D20" s="106">
        <f t="shared" si="5"/>
        <v>15.572615384615375</v>
      </c>
      <c r="E20" s="106">
        <f t="shared" si="5"/>
        <v>15.695413461538459</v>
      </c>
      <c r="F20" s="106">
        <f t="shared" si="5"/>
        <v>15.396756410256387</v>
      </c>
      <c r="G20" s="106">
        <f t="shared" si="5"/>
        <v>15.914479166666652</v>
      </c>
      <c r="H20" s="106">
        <f t="shared" si="5"/>
        <v>15.239089743589737</v>
      </c>
      <c r="I20" s="106">
        <f t="shared" si="5"/>
        <v>15.008653846153832</v>
      </c>
      <c r="J20" s="106">
        <f t="shared" si="5"/>
        <v>15.402820512820531</v>
      </c>
      <c r="K20" s="106">
        <f t="shared" si="5"/>
        <v>14.82673076923075</v>
      </c>
      <c r="L20" s="106">
        <f t="shared" si="5"/>
        <v>13.657875000000002</v>
      </c>
      <c r="M20" s="106">
        <f t="shared" si="5"/>
        <v>13.717000000000001</v>
      </c>
      <c r="N20" s="105">
        <f t="shared" si="3"/>
        <v>14.649924278846145</v>
      </c>
      <c r="O20" s="105">
        <f t="shared" si="4"/>
        <v>1.3665573624052822</v>
      </c>
    </row>
    <row r="21" spans="1:15" ht="15.6" x14ac:dyDescent="0.2">
      <c r="A21" s="103" t="s">
        <v>139</v>
      </c>
      <c r="B21" s="106">
        <f t="shared" si="5"/>
        <v>10.451480769230749</v>
      </c>
      <c r="C21" s="106">
        <f t="shared" si="5"/>
        <v>13.911051282051279</v>
      </c>
      <c r="D21" s="106">
        <f t="shared" si="5"/>
        <v>15.733819444444451</v>
      </c>
      <c r="E21" s="106">
        <f t="shared" si="5"/>
        <v>15.68783333333335</v>
      </c>
      <c r="F21" s="106">
        <f t="shared" si="5"/>
        <v>14.6892777777778</v>
      </c>
      <c r="G21" s="106">
        <f t="shared" si="5"/>
        <v>14.68270833333335</v>
      </c>
      <c r="H21" s="106">
        <f t="shared" si="5"/>
        <v>14.538180555555552</v>
      </c>
      <c r="I21" s="106">
        <f t="shared" si="5"/>
        <v>15.227972222222203</v>
      </c>
      <c r="J21" s="106">
        <f t="shared" si="5"/>
        <v>15.967333333333354</v>
      </c>
      <c r="K21" s="106">
        <f t="shared" si="5"/>
        <v>14.949666666666666</v>
      </c>
      <c r="L21" s="106">
        <f t="shared" si="5"/>
        <v>14.797374999999997</v>
      </c>
      <c r="M21" s="106">
        <f t="shared" si="5"/>
        <v>14.619999999999997</v>
      </c>
      <c r="N21" s="105">
        <f t="shared" si="3"/>
        <v>14.604724893162397</v>
      </c>
      <c r="O21" s="105">
        <f t="shared" si="4"/>
        <v>1.4332965245703955</v>
      </c>
    </row>
    <row r="22" spans="1:15" ht="15.6" x14ac:dyDescent="0.2">
      <c r="A22" s="103" t="s">
        <v>130</v>
      </c>
      <c r="B22" s="106">
        <f t="shared" si="5"/>
        <v>11.106403846153833</v>
      </c>
      <c r="C22" s="106">
        <f t="shared" si="5"/>
        <v>12.601205128205109</v>
      </c>
      <c r="D22" s="106">
        <f t="shared" si="5"/>
        <v>14.237299999999999</v>
      </c>
      <c r="E22" s="106">
        <f t="shared" si="5"/>
        <v>13.983062500000001</v>
      </c>
      <c r="F22" s="106">
        <f t="shared" si="5"/>
        <v>14.249125000000003</v>
      </c>
      <c r="G22" s="106">
        <f t="shared" si="5"/>
        <v>13.84181944444445</v>
      </c>
      <c r="H22" s="106">
        <f t="shared" si="5"/>
        <v>15.260819444444451</v>
      </c>
      <c r="I22" s="106">
        <f t="shared" si="5"/>
        <v>14.958625000000001</v>
      </c>
      <c r="J22" s="106">
        <f t="shared" si="5"/>
        <v>15.530166666666652</v>
      </c>
      <c r="K22" s="106">
        <f t="shared" si="5"/>
        <v>14.932347222222203</v>
      </c>
      <c r="L22" s="106">
        <f t="shared" si="5"/>
        <v>14.68270833333335</v>
      </c>
      <c r="M22" s="106">
        <f t="shared" si="5"/>
        <v>15.865208333333351</v>
      </c>
      <c r="N22" s="105">
        <f t="shared" si="3"/>
        <v>14.270732576566951</v>
      </c>
      <c r="O22" s="105">
        <f t="shared" si="4"/>
        <v>1.3231524515077808</v>
      </c>
    </row>
    <row r="23" spans="1:15" ht="15.6" x14ac:dyDescent="0.2">
      <c r="A23" s="103" t="s">
        <v>131</v>
      </c>
      <c r="B23" s="106">
        <f t="shared" si="5"/>
        <v>10.938125000000001</v>
      </c>
      <c r="C23" s="106">
        <f t="shared" si="5"/>
        <v>12.37683333333335</v>
      </c>
      <c r="D23" s="106">
        <f t="shared" si="5"/>
        <v>14.058611111111102</v>
      </c>
      <c r="E23" s="106">
        <f t="shared" si="5"/>
        <v>14.155510416666653</v>
      </c>
      <c r="F23" s="106">
        <f t="shared" si="5"/>
        <v>14.255694444444451</v>
      </c>
      <c r="G23" s="106">
        <f t="shared" si="5"/>
        <v>14.130875</v>
      </c>
      <c r="H23" s="106">
        <f t="shared" si="5"/>
        <v>13.717000000000001</v>
      </c>
      <c r="I23" s="106">
        <f t="shared" si="5"/>
        <v>13.20458333333335</v>
      </c>
      <c r="J23" s="106">
        <f t="shared" si="5"/>
        <v>13.8221111111111</v>
      </c>
      <c r="K23" s="106">
        <f t="shared" si="5"/>
        <v>13.546194444444451</v>
      </c>
      <c r="L23" s="106">
        <f t="shared" si="5"/>
        <v>13.362250000000001</v>
      </c>
      <c r="M23" s="106">
        <f t="shared" si="5"/>
        <v>13.0075</v>
      </c>
      <c r="N23" s="105">
        <f t="shared" si="3"/>
        <v>13.381274016203703</v>
      </c>
      <c r="O23" s="105">
        <f t="shared" si="4"/>
        <v>0.9471562710096979</v>
      </c>
    </row>
    <row r="24" spans="1:15" ht="15.6" x14ac:dyDescent="0.2">
      <c r="A24" s="103" t="s">
        <v>133</v>
      </c>
      <c r="B24" s="106">
        <f t="shared" si="5"/>
        <v>10.233173076923086</v>
      </c>
      <c r="C24" s="106">
        <f t="shared" si="5"/>
        <v>14.614487179487181</v>
      </c>
      <c r="D24" s="106">
        <f t="shared" si="5"/>
        <v>15.317923076923085</v>
      </c>
      <c r="E24" s="106">
        <f t="shared" si="5"/>
        <v>14.767605769230748</v>
      </c>
      <c r="F24" s="106">
        <f t="shared" si="5"/>
        <v>14.268833333333351</v>
      </c>
      <c r="G24" s="106">
        <f t="shared" si="5"/>
        <v>14.693320512820531</v>
      </c>
      <c r="H24" s="106">
        <f t="shared" si="5"/>
        <v>15.081423076923086</v>
      </c>
      <c r="I24" s="106">
        <f t="shared" si="5"/>
        <v>14.581134615384627</v>
      </c>
      <c r="J24" s="106">
        <f t="shared" si="5"/>
        <v>16.069871794871808</v>
      </c>
      <c r="K24" s="106">
        <f t="shared" si="5"/>
        <v>16.542871794871807</v>
      </c>
      <c r="L24" s="106">
        <f t="shared" si="5"/>
        <v>15.85459615384617</v>
      </c>
      <c r="M24" s="106">
        <f t="shared" si="5"/>
        <v>17.28269230769229</v>
      </c>
      <c r="N24" s="105">
        <f t="shared" si="3"/>
        <v>14.94232772435898</v>
      </c>
      <c r="O24" s="105">
        <f t="shared" si="4"/>
        <v>1.7389458885140607</v>
      </c>
    </row>
    <row r="25" spans="1:15" x14ac:dyDescent="0.25">
      <c r="B25" s="107" t="s">
        <v>142</v>
      </c>
    </row>
    <row r="32" spans="1:15" x14ac:dyDescent="0.25">
      <c r="E32">
        <v>2.5960937500000001</v>
      </c>
      <c r="F32">
        <v>9.9949609375000001</v>
      </c>
    </row>
    <row r="33" spans="5:6" x14ac:dyDescent="0.25">
      <c r="E33">
        <v>2.6458333333333299</v>
      </c>
      <c r="F33">
        <v>10.18645833333332</v>
      </c>
    </row>
    <row r="34" spans="5:6" x14ac:dyDescent="0.25">
      <c r="E34">
        <v>2.8447916666666702</v>
      </c>
      <c r="F34">
        <v>10.95244791666668</v>
      </c>
    </row>
    <row r="35" spans="5:6" x14ac:dyDescent="0.25">
      <c r="E35">
        <v>2.8937499999999998</v>
      </c>
      <c r="F35">
        <v>11.1409375</v>
      </c>
    </row>
    <row r="36" spans="5:6" x14ac:dyDescent="0.25">
      <c r="E36">
        <v>2.7718750000000001</v>
      </c>
      <c r="F36">
        <v>10.67171875</v>
      </c>
    </row>
    <row r="37" spans="5:6" x14ac:dyDescent="0.25">
      <c r="E37">
        <v>2.7666666666666702</v>
      </c>
      <c r="F37">
        <v>10.65166666666668</v>
      </c>
    </row>
    <row r="38" spans="5:6" x14ac:dyDescent="0.25">
      <c r="E38">
        <v>2.8687499999999999</v>
      </c>
      <c r="F38">
        <v>11.0446875</v>
      </c>
    </row>
    <row r="39" spans="5:6" x14ac:dyDescent="0.25">
      <c r="E39">
        <v>2.8916666666666702</v>
      </c>
      <c r="F39">
        <v>11.132916666666681</v>
      </c>
    </row>
    <row r="40" spans="5:6" x14ac:dyDescent="0.25">
      <c r="E40">
        <v>2.8916666666666702</v>
      </c>
      <c r="F40">
        <v>11.132916666666681</v>
      </c>
    </row>
    <row r="41" spans="5:6" x14ac:dyDescent="0.25">
      <c r="E41">
        <v>2.9187500000000002</v>
      </c>
      <c r="F41">
        <v>11.237187500000001</v>
      </c>
    </row>
    <row r="42" spans="5:6" x14ac:dyDescent="0.25">
      <c r="E42">
        <v>2.93359375</v>
      </c>
      <c r="F42">
        <v>11.2943359375</v>
      </c>
    </row>
    <row r="43" spans="5:6" x14ac:dyDescent="0.25">
      <c r="E43">
        <v>2.9593750000000001</v>
      </c>
      <c r="F43">
        <v>11.393593750000001</v>
      </c>
    </row>
    <row r="44" spans="5:6" x14ac:dyDescent="0.25">
      <c r="E44">
        <v>2.2275</v>
      </c>
      <c r="F44">
        <v>10.536075</v>
      </c>
    </row>
    <row r="45" spans="5:6" x14ac:dyDescent="0.25">
      <c r="E45">
        <v>2.87777777777778</v>
      </c>
      <c r="F45">
        <v>13.611888888888901</v>
      </c>
    </row>
    <row r="46" spans="5:6" x14ac:dyDescent="0.25">
      <c r="E46">
        <v>3.6027777777777801</v>
      </c>
      <c r="F46">
        <v>17.041138888888902</v>
      </c>
    </row>
    <row r="47" spans="5:6" x14ac:dyDescent="0.25">
      <c r="E47">
        <v>3.2166666666666699</v>
      </c>
      <c r="F47">
        <v>15.214833333333351</v>
      </c>
    </row>
    <row r="48" spans="5:6" x14ac:dyDescent="0.25">
      <c r="E48">
        <v>3.0402777777777801</v>
      </c>
      <c r="F48">
        <v>14.380513888888901</v>
      </c>
    </row>
    <row r="49" spans="5:6" x14ac:dyDescent="0.25">
      <c r="E49">
        <v>2.93472222222222</v>
      </c>
      <c r="F49">
        <v>13.881236111111102</v>
      </c>
    </row>
    <row r="50" spans="5:6" x14ac:dyDescent="0.25">
      <c r="E50">
        <v>3.2</v>
      </c>
      <c r="F50">
        <v>15.136000000000003</v>
      </c>
    </row>
    <row r="51" spans="5:6" x14ac:dyDescent="0.25">
      <c r="E51">
        <v>3.2805555555555599</v>
      </c>
      <c r="F51">
        <v>15.5170277777778</v>
      </c>
    </row>
    <row r="52" spans="5:6" x14ac:dyDescent="0.25">
      <c r="E52">
        <v>3.2138888888888899</v>
      </c>
      <c r="F52">
        <v>15.201694444444451</v>
      </c>
    </row>
    <row r="53" spans="5:6" x14ac:dyDescent="0.25">
      <c r="E53">
        <v>3.0555555555555598</v>
      </c>
      <c r="F53">
        <v>14.452777777777799</v>
      </c>
    </row>
    <row r="54" spans="5:6" x14ac:dyDescent="0.25">
      <c r="E54">
        <v>3.140625</v>
      </c>
      <c r="F54">
        <v>14.855156250000002</v>
      </c>
    </row>
    <row r="55" spans="5:6" x14ac:dyDescent="0.25">
      <c r="E55">
        <v>2.7958333333333298</v>
      </c>
      <c r="F55">
        <v>13.224291666666652</v>
      </c>
    </row>
    <row r="56" spans="5:6" x14ac:dyDescent="0.25">
      <c r="E56">
        <v>2.3221153846153801</v>
      </c>
      <c r="F56">
        <v>10.983605769230749</v>
      </c>
    </row>
    <row r="57" spans="5:6" x14ac:dyDescent="0.25">
      <c r="E57">
        <v>3.04102564102564</v>
      </c>
      <c r="F57">
        <v>14.384051282051278</v>
      </c>
    </row>
    <row r="58" spans="5:6" x14ac:dyDescent="0.25">
      <c r="E58">
        <v>3.2923076923076899</v>
      </c>
      <c r="F58">
        <v>15.572615384615375</v>
      </c>
    </row>
    <row r="59" spans="5:6" x14ac:dyDescent="0.25">
      <c r="E59">
        <v>3.3182692307692299</v>
      </c>
      <c r="F59">
        <v>15.695413461538459</v>
      </c>
    </row>
    <row r="60" spans="5:6" x14ac:dyDescent="0.25">
      <c r="E60">
        <v>3.2551282051281998</v>
      </c>
      <c r="F60">
        <v>15.396756410256387</v>
      </c>
    </row>
    <row r="61" spans="5:6" x14ac:dyDescent="0.25">
      <c r="E61">
        <v>3.3645833333333299</v>
      </c>
      <c r="F61">
        <v>15.914479166666652</v>
      </c>
    </row>
    <row r="62" spans="5:6" x14ac:dyDescent="0.25">
      <c r="E62">
        <v>3.2217948717948701</v>
      </c>
      <c r="F62">
        <v>15.239089743589737</v>
      </c>
    </row>
    <row r="63" spans="5:6" x14ac:dyDescent="0.25">
      <c r="E63">
        <v>3.1730769230769198</v>
      </c>
      <c r="F63">
        <v>15.008653846153832</v>
      </c>
    </row>
    <row r="64" spans="5:6" x14ac:dyDescent="0.25">
      <c r="E64">
        <v>3.2564102564102599</v>
      </c>
      <c r="F64">
        <v>15.402820512820531</v>
      </c>
    </row>
    <row r="65" spans="5:6" x14ac:dyDescent="0.25">
      <c r="E65">
        <v>3.1346153846153801</v>
      </c>
      <c r="F65">
        <v>14.82673076923075</v>
      </c>
    </row>
    <row r="66" spans="5:6" x14ac:dyDescent="0.25">
      <c r="E66">
        <v>2.8875000000000002</v>
      </c>
      <c r="F66">
        <v>13.657875000000002</v>
      </c>
    </row>
    <row r="67" spans="5:6" x14ac:dyDescent="0.25">
      <c r="E67">
        <v>2.9</v>
      </c>
      <c r="F67">
        <v>13.717000000000001</v>
      </c>
    </row>
    <row r="68" spans="5:6" x14ac:dyDescent="0.25">
      <c r="E68">
        <v>2.2096153846153799</v>
      </c>
      <c r="F68">
        <v>10.451480769230749</v>
      </c>
    </row>
    <row r="69" spans="5:6" x14ac:dyDescent="0.25">
      <c r="E69">
        <v>2.9410256410256399</v>
      </c>
      <c r="F69">
        <v>13.911051282051279</v>
      </c>
    </row>
    <row r="70" spans="5:6" x14ac:dyDescent="0.25">
      <c r="E70">
        <v>3.3263888888888902</v>
      </c>
      <c r="F70">
        <v>15.733819444444451</v>
      </c>
    </row>
    <row r="71" spans="5:6" x14ac:dyDescent="0.25">
      <c r="E71">
        <v>3.31666666666667</v>
      </c>
      <c r="F71">
        <v>15.68783333333335</v>
      </c>
    </row>
    <row r="72" spans="5:6" x14ac:dyDescent="0.25">
      <c r="E72">
        <v>3.1055555555555601</v>
      </c>
      <c r="F72">
        <v>14.6892777777778</v>
      </c>
    </row>
    <row r="73" spans="5:6" x14ac:dyDescent="0.25">
      <c r="E73">
        <v>3.1041666666666701</v>
      </c>
      <c r="F73">
        <v>14.68270833333335</v>
      </c>
    </row>
    <row r="74" spans="5:6" x14ac:dyDescent="0.25">
      <c r="E74">
        <v>3.0736111111111102</v>
      </c>
      <c r="F74">
        <v>14.538180555555552</v>
      </c>
    </row>
    <row r="75" spans="5:6" x14ac:dyDescent="0.25">
      <c r="E75">
        <v>3.2194444444444401</v>
      </c>
      <c r="F75">
        <v>15.227972222222203</v>
      </c>
    </row>
    <row r="76" spans="5:6" x14ac:dyDescent="0.25">
      <c r="E76">
        <v>3.37575757575758</v>
      </c>
      <c r="F76">
        <v>15.967333333333354</v>
      </c>
    </row>
    <row r="77" spans="5:6" x14ac:dyDescent="0.25">
      <c r="E77">
        <v>3.1606060606060602</v>
      </c>
      <c r="F77">
        <v>14.949666666666666</v>
      </c>
    </row>
    <row r="78" spans="5:6" x14ac:dyDescent="0.25">
      <c r="E78">
        <v>3.12840909090909</v>
      </c>
      <c r="F78">
        <v>14.797374999999997</v>
      </c>
    </row>
    <row r="79" spans="5:6" x14ac:dyDescent="0.25">
      <c r="E79">
        <v>3.0909090909090899</v>
      </c>
      <c r="F79">
        <v>14.619999999999997</v>
      </c>
    </row>
    <row r="80" spans="5:6" x14ac:dyDescent="0.25">
      <c r="E80">
        <v>2.3480769230769201</v>
      </c>
      <c r="F80">
        <v>11.106403846153833</v>
      </c>
    </row>
    <row r="81" spans="5:6" x14ac:dyDescent="0.25">
      <c r="E81">
        <v>2.66410256410256</v>
      </c>
      <c r="F81">
        <v>12.601205128205109</v>
      </c>
    </row>
    <row r="82" spans="5:6" x14ac:dyDescent="0.25">
      <c r="E82">
        <v>3.01</v>
      </c>
      <c r="F82">
        <v>14.237299999999999</v>
      </c>
    </row>
    <row r="83" spans="5:6" x14ac:dyDescent="0.25">
      <c r="E83">
        <v>2.9562499999999998</v>
      </c>
      <c r="F83">
        <v>13.983062500000001</v>
      </c>
    </row>
    <row r="84" spans="5:6" x14ac:dyDescent="0.25">
      <c r="E84">
        <v>3.0125000000000002</v>
      </c>
      <c r="F84">
        <v>14.249125000000003</v>
      </c>
    </row>
    <row r="85" spans="5:6" x14ac:dyDescent="0.25">
      <c r="E85">
        <v>2.9263888888888898</v>
      </c>
      <c r="F85">
        <v>13.84181944444445</v>
      </c>
    </row>
    <row r="86" spans="5:6" x14ac:dyDescent="0.25">
      <c r="E86">
        <v>3.2263888888888901</v>
      </c>
      <c r="F86">
        <v>15.260819444444451</v>
      </c>
    </row>
    <row r="87" spans="5:6" x14ac:dyDescent="0.25">
      <c r="E87">
        <v>3.1625000000000001</v>
      </c>
      <c r="F87">
        <v>14.958625000000001</v>
      </c>
    </row>
    <row r="88" spans="5:6" x14ac:dyDescent="0.25">
      <c r="E88">
        <v>3.2833333333333301</v>
      </c>
      <c r="F88">
        <v>15.530166666666652</v>
      </c>
    </row>
    <row r="89" spans="5:6" x14ac:dyDescent="0.25">
      <c r="E89">
        <v>3.1569444444444401</v>
      </c>
      <c r="F89">
        <v>14.932347222222203</v>
      </c>
    </row>
    <row r="90" spans="5:6" x14ac:dyDescent="0.25">
      <c r="E90">
        <v>3.1041666666666701</v>
      </c>
      <c r="F90">
        <v>14.68270833333335</v>
      </c>
    </row>
    <row r="91" spans="5:6" x14ac:dyDescent="0.25">
      <c r="E91">
        <v>3.3541666666666701</v>
      </c>
      <c r="F91">
        <v>15.865208333333351</v>
      </c>
    </row>
    <row r="92" spans="5:6" x14ac:dyDescent="0.25">
      <c r="E92">
        <v>2.3125</v>
      </c>
      <c r="F92">
        <v>10.938125000000001</v>
      </c>
    </row>
    <row r="93" spans="5:6" x14ac:dyDescent="0.25">
      <c r="E93">
        <v>2.6166666666666698</v>
      </c>
      <c r="F93">
        <v>12.37683333333335</v>
      </c>
    </row>
    <row r="94" spans="5:6" x14ac:dyDescent="0.25">
      <c r="E94">
        <v>2.9722222222222201</v>
      </c>
      <c r="F94">
        <v>14.058611111111102</v>
      </c>
    </row>
    <row r="95" spans="5:6" x14ac:dyDescent="0.25">
      <c r="E95">
        <v>2.9927083333333302</v>
      </c>
      <c r="F95">
        <v>14.155510416666653</v>
      </c>
    </row>
    <row r="96" spans="5:6" x14ac:dyDescent="0.25">
      <c r="E96">
        <v>3.0138888888888902</v>
      </c>
      <c r="F96">
        <v>14.255694444444451</v>
      </c>
    </row>
    <row r="97" spans="5:6" x14ac:dyDescent="0.25">
      <c r="E97">
        <v>2.9874999999999998</v>
      </c>
      <c r="F97">
        <v>14.130875</v>
      </c>
    </row>
    <row r="98" spans="5:6" x14ac:dyDescent="0.25">
      <c r="E98">
        <v>2.9</v>
      </c>
      <c r="F98">
        <v>13.717000000000001</v>
      </c>
    </row>
    <row r="99" spans="5:6" x14ac:dyDescent="0.25">
      <c r="E99">
        <v>2.7916666666666701</v>
      </c>
      <c r="F99">
        <v>13.20458333333335</v>
      </c>
    </row>
    <row r="100" spans="5:6" x14ac:dyDescent="0.25">
      <c r="E100">
        <v>2.9222222222222198</v>
      </c>
      <c r="F100">
        <v>13.8221111111111</v>
      </c>
    </row>
    <row r="101" spans="5:6" x14ac:dyDescent="0.25">
      <c r="E101">
        <v>2.8638888888888898</v>
      </c>
      <c r="F101">
        <v>13.546194444444451</v>
      </c>
    </row>
    <row r="102" spans="5:6" x14ac:dyDescent="0.25">
      <c r="E102">
        <v>2.8250000000000002</v>
      </c>
      <c r="F102">
        <v>13.362250000000001</v>
      </c>
    </row>
    <row r="103" spans="5:6" x14ac:dyDescent="0.25">
      <c r="E103">
        <v>2.75</v>
      </c>
      <c r="F103">
        <v>13.0075</v>
      </c>
    </row>
    <row r="104" spans="5:6" x14ac:dyDescent="0.25">
      <c r="E104">
        <v>2.1634615384615401</v>
      </c>
      <c r="F104">
        <v>10.233173076923086</v>
      </c>
    </row>
    <row r="105" spans="5:6" x14ac:dyDescent="0.25">
      <c r="E105">
        <v>3.0897435897435899</v>
      </c>
      <c r="F105">
        <v>14.614487179487181</v>
      </c>
    </row>
    <row r="106" spans="5:6" x14ac:dyDescent="0.25">
      <c r="E106">
        <v>3.2384615384615398</v>
      </c>
      <c r="F106">
        <v>15.317923076923085</v>
      </c>
    </row>
    <row r="107" spans="5:6" x14ac:dyDescent="0.25">
      <c r="E107">
        <v>3.12211538461538</v>
      </c>
      <c r="F107">
        <v>14.767605769230748</v>
      </c>
    </row>
    <row r="108" spans="5:6" x14ac:dyDescent="0.25">
      <c r="E108">
        <v>3.0166666666666702</v>
      </c>
      <c r="F108">
        <v>14.268833333333351</v>
      </c>
    </row>
    <row r="109" spans="5:6" x14ac:dyDescent="0.25">
      <c r="E109">
        <v>3.10641025641026</v>
      </c>
      <c r="F109">
        <v>14.693320512820531</v>
      </c>
    </row>
    <row r="110" spans="5:6" x14ac:dyDescent="0.25">
      <c r="E110">
        <v>3.18846153846154</v>
      </c>
      <c r="F110">
        <v>15.081423076923086</v>
      </c>
    </row>
    <row r="111" spans="5:6" x14ac:dyDescent="0.25">
      <c r="E111">
        <v>3.0826923076923101</v>
      </c>
      <c r="F111">
        <v>14.581134615384627</v>
      </c>
    </row>
    <row r="112" spans="5:6" x14ac:dyDescent="0.25">
      <c r="E112">
        <v>3.3974358974359</v>
      </c>
      <c r="F112">
        <v>16.069871794871808</v>
      </c>
    </row>
    <row r="113" spans="5:6" x14ac:dyDescent="0.25">
      <c r="E113">
        <v>3.4974358974359001</v>
      </c>
      <c r="F113">
        <v>16.542871794871807</v>
      </c>
    </row>
    <row r="114" spans="5:6" x14ac:dyDescent="0.25">
      <c r="E114">
        <v>3.3519230769230801</v>
      </c>
      <c r="F114">
        <v>15.85459615384617</v>
      </c>
    </row>
    <row r="115" spans="5:6" x14ac:dyDescent="0.25">
      <c r="E115">
        <v>3.6538461538461502</v>
      </c>
      <c r="F115">
        <v>17.28269230769229</v>
      </c>
    </row>
  </sheetData>
  <mergeCells count="2">
    <mergeCell ref="B2:M2"/>
    <mergeCell ref="B16:M1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Fig1（A-C)</vt:lpstr>
      <vt:lpstr>Fig1(D-E)</vt:lpstr>
      <vt:lpstr>Fig1(F-G)</vt:lpstr>
      <vt:lpstr>Fig2(A)</vt:lpstr>
      <vt:lpstr>Fig2B-E</vt:lpstr>
      <vt:lpstr>Fig2F</vt:lpstr>
      <vt:lpstr>Fig2G</vt:lpstr>
      <vt:lpstr>Fig3A</vt:lpstr>
      <vt:lpstr>Fig3B-C</vt:lpstr>
      <vt:lpstr>Fig3D-E</vt:lpstr>
      <vt:lpstr>Fig3F-G</vt:lpstr>
      <vt:lpstr>Fig4A-B</vt:lpstr>
      <vt:lpstr>Fig4C-D</vt:lpstr>
      <vt:lpstr>Fig4E-H</vt:lpstr>
      <vt:lpstr>Fig5A-E</vt:lpstr>
      <vt:lpstr>Fig5G</vt:lpstr>
      <vt:lpstr>Fig6A</vt:lpstr>
      <vt:lpstr>Fig6B</vt:lpstr>
      <vt:lpstr>Fig6C</vt:lpstr>
      <vt:lpstr>Fig6D-E</vt:lpstr>
      <vt:lpstr>Fig6F</vt:lpstr>
      <vt:lpstr>Fig6G-MDA</vt:lpstr>
      <vt:lpstr>Fig6H-I</vt:lpstr>
      <vt:lpstr>Fig7B</vt:lpstr>
      <vt:lpstr>Fig8A-E</vt:lpstr>
      <vt:lpstr>FigF-G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surface</dc:creator>
  <cp:lastModifiedBy>xqy</cp:lastModifiedBy>
  <dcterms:created xsi:type="dcterms:W3CDTF">2022-11-05T12:38:05Z</dcterms:created>
  <dcterms:modified xsi:type="dcterms:W3CDTF">2022-11-18T13:34:30Z</dcterms:modified>
</cp:coreProperties>
</file>