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硕士资料\刺梨实验数据\2022.9.17Food&amp;Function\修回\2022.11.06\"/>
    </mc:Choice>
  </mc:AlternateContent>
  <xr:revisionPtr revIDLastSave="0" documentId="13_ncr:1_{A419F4F9-73A1-4B88-AA11-22D2D251599D}" xr6:coauthVersionLast="47" xr6:coauthVersionMax="47" xr10:uidLastSave="{00000000-0000-0000-0000-000000000000}"/>
  <bookViews>
    <workbookView xWindow="-110" yWindow="-110" windowWidth="19420" windowHeight="10560" activeTab="1" xr2:uid="{9F0146D1-FE7A-4FEE-ABFB-BD9EB5337CBD}"/>
  </bookViews>
  <sheets>
    <sheet name="S1" sheetId="1" r:id="rId1"/>
    <sheet name="S2" sheetId="3" r:id="rId2"/>
    <sheet name="S3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3" l="1"/>
  <c r="L24" i="3"/>
  <c r="K97" i="3"/>
  <c r="L97" i="3" s="1"/>
  <c r="K98" i="3"/>
  <c r="L98" i="3" s="1"/>
  <c r="K99" i="3"/>
  <c r="L99" i="3" s="1"/>
  <c r="K100" i="3"/>
  <c r="L100" i="3" s="1"/>
  <c r="K101" i="3"/>
  <c r="L101" i="3" s="1"/>
  <c r="K96" i="3"/>
  <c r="L96" i="3" s="1"/>
  <c r="K81" i="3"/>
  <c r="L81" i="3" s="1"/>
  <c r="K82" i="3"/>
  <c r="L82" i="3" s="1"/>
  <c r="K83" i="3"/>
  <c r="L83" i="3" s="1"/>
  <c r="K84" i="3"/>
  <c r="L84" i="3" s="1"/>
  <c r="K85" i="3"/>
  <c r="L85" i="3" s="1"/>
  <c r="K80" i="3"/>
  <c r="L80" i="3" s="1"/>
  <c r="K72" i="3"/>
  <c r="L72" i="3" s="1"/>
  <c r="K71" i="3"/>
  <c r="L71" i="3" s="1"/>
  <c r="K70" i="3"/>
  <c r="L70" i="3" s="1"/>
  <c r="K69" i="3"/>
  <c r="L69" i="3" s="1"/>
  <c r="K68" i="3"/>
  <c r="L68" i="3" s="1"/>
  <c r="K67" i="3"/>
  <c r="L67" i="3" s="1"/>
  <c r="K53" i="3"/>
  <c r="L53" i="3" s="1"/>
  <c r="K54" i="3"/>
  <c r="L54" i="3" s="1"/>
  <c r="K55" i="3"/>
  <c r="L55" i="3" s="1"/>
  <c r="K52" i="3"/>
  <c r="L52" i="3" s="1"/>
  <c r="K51" i="3"/>
  <c r="L51" i="3" s="1"/>
  <c r="K50" i="3"/>
  <c r="L50" i="3" s="1"/>
  <c r="K36" i="3"/>
  <c r="L36" i="3" s="1"/>
  <c r="K37" i="3"/>
  <c r="L37" i="3" s="1"/>
  <c r="K38" i="3"/>
  <c r="L38" i="3" s="1"/>
  <c r="K39" i="3"/>
  <c r="L39" i="3" s="1"/>
  <c r="K40" i="3"/>
  <c r="L40" i="3" s="1"/>
  <c r="K35" i="3"/>
  <c r="L35" i="3" s="1"/>
  <c r="L7" i="3"/>
  <c r="L8" i="3"/>
  <c r="L9" i="3"/>
  <c r="L10" i="3"/>
  <c r="L11" i="3"/>
  <c r="L6" i="3"/>
  <c r="L13" i="3" l="1"/>
  <c r="L87" i="3"/>
  <c r="L12" i="3"/>
  <c r="L74" i="3"/>
  <c r="L73" i="3"/>
  <c r="L103" i="3"/>
  <c r="L102" i="3"/>
  <c r="L57" i="3"/>
  <c r="L42" i="3"/>
  <c r="L41" i="3"/>
  <c r="L86" i="3"/>
  <c r="L56" i="3"/>
</calcChain>
</file>

<file path=xl/sharedStrings.xml><?xml version="1.0" encoding="utf-8"?>
<sst xmlns="http://schemas.openxmlformats.org/spreadsheetml/2006/main" count="326" uniqueCount="146">
  <si>
    <t>Supplementary Table 1: Mobile phase and elution procedure used in HPLC</t>
    <phoneticPr fontId="2" type="noConversion"/>
  </si>
  <si>
    <t>Vitamin C</t>
  </si>
  <si>
    <t>A: 0.68% potassium dihydrogen phosphate and 0.091% cetyltrimethylammonium bromide</t>
    <phoneticPr fontId="2" type="noConversion"/>
  </si>
  <si>
    <t>Mobile phase</t>
    <phoneticPr fontId="2" type="noConversion"/>
  </si>
  <si>
    <t>Gallic acid</t>
  </si>
  <si>
    <t>A: 0.1% formic acid</t>
    <phoneticPr fontId="2" type="noConversion"/>
  </si>
  <si>
    <t xml:space="preserve">A: 0.1% formic acid </t>
    <phoneticPr fontId="2" type="noConversion"/>
  </si>
  <si>
    <t>Mobile phase A and mobile phase B were mixed at a ratio of 98 : 2 and used after ultrasonication</t>
    <phoneticPr fontId="2" type="noConversion"/>
  </si>
  <si>
    <t>Time (min)</t>
    <phoneticPr fontId="2" type="noConversion"/>
  </si>
  <si>
    <r>
      <t>B</t>
    </r>
    <r>
      <rPr>
        <sz val="10.5"/>
        <color theme="1"/>
        <rFont val="等线"/>
        <family val="2"/>
        <charset val="134"/>
      </rPr>
      <t xml:space="preserve">: </t>
    </r>
    <r>
      <rPr>
        <sz val="10.5"/>
        <color theme="1"/>
        <rFont val="Times New Roman"/>
        <family val="1"/>
      </rPr>
      <t>100%  methanol</t>
    </r>
    <phoneticPr fontId="2" type="noConversion"/>
  </si>
  <si>
    <r>
      <t>B</t>
    </r>
    <r>
      <rPr>
        <sz val="10.5"/>
        <color theme="1"/>
        <rFont val="等线"/>
        <family val="2"/>
        <charset val="134"/>
      </rPr>
      <t xml:space="preserve">: </t>
    </r>
    <r>
      <rPr>
        <sz val="10.5"/>
        <color theme="1"/>
        <rFont val="Times New Roman"/>
        <family val="1"/>
      </rPr>
      <t>Acetonitrile</t>
    </r>
    <phoneticPr fontId="2" type="noConversion"/>
  </si>
  <si>
    <t>Catechin, caffeic acid, rutin, astilbin,quercetin, kaempferol</t>
    <phoneticPr fontId="2" type="noConversion"/>
  </si>
  <si>
    <t>Number</t>
  </si>
  <si>
    <t>Name</t>
  </si>
  <si>
    <t>Formula</t>
  </si>
  <si>
    <t>Molecular Weight</t>
  </si>
  <si>
    <t>RT [min]</t>
  </si>
  <si>
    <t>Area</t>
  </si>
  <si>
    <t>mzCloud score</t>
    <phoneticPr fontId="2" type="noConversion"/>
  </si>
  <si>
    <t>Classification</t>
  </si>
  <si>
    <t>Citric acid</t>
  </si>
  <si>
    <r>
      <t>C</t>
    </r>
    <r>
      <rPr>
        <vertAlign val="subscript"/>
        <sz val="10.5"/>
        <color rgb="FF000000"/>
        <rFont val="Times New Roman"/>
        <family val="1"/>
      </rPr>
      <t>6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8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7</t>
    </r>
  </si>
  <si>
    <t>Organic acid</t>
  </si>
  <si>
    <t>Ascorbic acid</t>
  </si>
  <si>
    <r>
      <t>C</t>
    </r>
    <r>
      <rPr>
        <vertAlign val="subscript"/>
        <sz val="10.5"/>
        <color rgb="FF000000"/>
        <rFont val="Times New Roman"/>
        <family val="1"/>
      </rPr>
      <t>6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8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6</t>
    </r>
  </si>
  <si>
    <t>Fumaric acid</t>
  </si>
  <si>
    <r>
      <t>C</t>
    </r>
    <r>
      <rPr>
        <vertAlign val="subscript"/>
        <sz val="10.5"/>
        <color rgb="FF000000"/>
        <rFont val="Times New Roman"/>
        <family val="1"/>
      </rPr>
      <t>4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4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4</t>
    </r>
  </si>
  <si>
    <t>DL-Malic acid</t>
  </si>
  <si>
    <r>
      <t>C</t>
    </r>
    <r>
      <rPr>
        <vertAlign val="subscript"/>
        <sz val="10.5"/>
        <color rgb="FF000000"/>
        <rFont val="Times New Roman"/>
        <family val="1"/>
      </rPr>
      <t>4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6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5</t>
    </r>
  </si>
  <si>
    <t>(3β,5ξ,9ξ)-3,6,19-Trihydroxyurs-12-en-28-oic acid</t>
  </si>
  <si>
    <r>
      <t>C</t>
    </r>
    <r>
      <rPr>
        <vertAlign val="subscript"/>
        <sz val="10.5"/>
        <color rgb="FF000000"/>
        <rFont val="Times New Roman"/>
        <family val="1"/>
      </rPr>
      <t>30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48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5</t>
    </r>
  </si>
  <si>
    <t>Arachidic acid</t>
  </si>
  <si>
    <r>
      <t>C</t>
    </r>
    <r>
      <rPr>
        <vertAlign val="subscript"/>
        <sz val="10.5"/>
        <color rgb="FF000000"/>
        <rFont val="Times New Roman"/>
        <family val="1"/>
      </rPr>
      <t>20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40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2</t>
    </r>
  </si>
  <si>
    <t>4-Coumaric acid</t>
  </si>
  <si>
    <r>
      <t>C</t>
    </r>
    <r>
      <rPr>
        <vertAlign val="subscript"/>
        <sz val="10.5"/>
        <color rgb="FF000000"/>
        <rFont val="Times New Roman"/>
        <family val="1"/>
      </rPr>
      <t>9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8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3</t>
    </r>
  </si>
  <si>
    <t>Maleic acid</t>
  </si>
  <si>
    <t>Pipecolic acid</t>
  </si>
  <si>
    <r>
      <t>C</t>
    </r>
    <r>
      <rPr>
        <vertAlign val="subscript"/>
        <sz val="10.5"/>
        <color rgb="FF000000"/>
        <rFont val="Times New Roman"/>
        <family val="1"/>
      </rPr>
      <t>6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11</t>
    </r>
    <r>
      <rPr>
        <sz val="10.5"/>
        <color rgb="FF000000"/>
        <rFont val="Times New Roman"/>
        <family val="1"/>
      </rPr>
      <t>NO</t>
    </r>
    <r>
      <rPr>
        <vertAlign val="subscript"/>
        <sz val="10.5"/>
        <color rgb="FF000000"/>
        <rFont val="Times New Roman"/>
        <family val="1"/>
      </rPr>
      <t>2</t>
    </r>
  </si>
  <si>
    <t>8-Hydroxy-4a,8-dimethyldecahydro-2-naphthalenyl-2-acrylic acid</t>
  </si>
  <si>
    <r>
      <t>C</t>
    </r>
    <r>
      <rPr>
        <vertAlign val="subscript"/>
        <sz val="10.5"/>
        <color rgb="FF000000"/>
        <rFont val="Times New Roman"/>
        <family val="1"/>
      </rPr>
      <t>15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24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3</t>
    </r>
  </si>
  <si>
    <t>Palmitic acid</t>
  </si>
  <si>
    <r>
      <t>C</t>
    </r>
    <r>
      <rPr>
        <vertAlign val="subscript"/>
        <sz val="10.5"/>
        <color rgb="FF000000"/>
        <rFont val="Times New Roman"/>
        <family val="1"/>
      </rPr>
      <t>16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32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2</t>
    </r>
  </si>
  <si>
    <t>(±)-Abscisic acid</t>
  </si>
  <si>
    <r>
      <t>C</t>
    </r>
    <r>
      <rPr>
        <vertAlign val="subscript"/>
        <sz val="10.5"/>
        <color rgb="FF000000"/>
        <rFont val="Times New Roman"/>
        <family val="1"/>
      </rPr>
      <t>15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20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4</t>
    </r>
  </si>
  <si>
    <t>L-(-)-Malic acid</t>
  </si>
  <si>
    <t>3-Hydroxy-3-(methoxycarbonyl) pentanedioic acid</t>
  </si>
  <si>
    <r>
      <t>C</t>
    </r>
    <r>
      <rPr>
        <vertAlign val="subscript"/>
        <sz val="10.5"/>
        <color rgb="FF000000"/>
        <rFont val="Times New Roman"/>
        <family val="1"/>
      </rPr>
      <t>7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10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7</t>
    </r>
  </si>
  <si>
    <t>Stearic acid</t>
  </si>
  <si>
    <r>
      <t>C</t>
    </r>
    <r>
      <rPr>
        <vertAlign val="subscript"/>
        <sz val="10.5"/>
        <color rgb="FF000000"/>
        <rFont val="Times New Roman"/>
        <family val="1"/>
      </rPr>
      <t>18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36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2</t>
    </r>
  </si>
  <si>
    <t>4-acetyl-4-(ethoxycarbonyl) heptanedioic acid</t>
  </si>
  <si>
    <r>
      <t>C</t>
    </r>
    <r>
      <rPr>
        <vertAlign val="subscript"/>
        <sz val="10.5"/>
        <color rgb="FF000000"/>
        <rFont val="Times New Roman"/>
        <family val="1"/>
      </rPr>
      <t>12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18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7</t>
    </r>
  </si>
  <si>
    <t>2-hydroxy-4-methoxy-3-(3-methylbut-2-en-1-yl)-6-(2-phenylethyl)benzoic acid</t>
  </si>
  <si>
    <r>
      <t>C</t>
    </r>
    <r>
      <rPr>
        <vertAlign val="subscript"/>
        <sz val="10.5"/>
        <color rgb="FF000000"/>
        <rFont val="Times New Roman"/>
        <family val="1"/>
      </rPr>
      <t>21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24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4</t>
    </r>
  </si>
  <si>
    <t>3-Hydroxybenzoic acid</t>
  </si>
  <si>
    <r>
      <t>C</t>
    </r>
    <r>
      <rPr>
        <vertAlign val="subscript"/>
        <sz val="10.5"/>
        <color rgb="FF000000"/>
        <rFont val="Times New Roman"/>
        <family val="1"/>
      </rPr>
      <t>7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6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3</t>
    </r>
  </si>
  <si>
    <t>(2α,3β,19α)-2,3,19-Trihydroxyolean-12-en-28-oic acid</t>
  </si>
  <si>
    <t>2-Hydroxycaproic acid</t>
  </si>
  <si>
    <r>
      <t>C</t>
    </r>
    <r>
      <rPr>
        <vertAlign val="subscript"/>
        <sz val="10.5"/>
        <color rgb="FF000000"/>
        <rFont val="Times New Roman"/>
        <family val="1"/>
      </rPr>
      <t>6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12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3</t>
    </r>
  </si>
  <si>
    <t>3-[4-(beta-D-Glucopyranosyloxy)-6-methoxy-1-benzofuran-5-yl]propanoic acid</t>
  </si>
  <si>
    <r>
      <t>C</t>
    </r>
    <r>
      <rPr>
        <vertAlign val="subscript"/>
        <sz val="10.5"/>
        <color rgb="FF000000"/>
        <rFont val="Times New Roman"/>
        <family val="1"/>
      </rPr>
      <t>18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22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10</t>
    </r>
  </si>
  <si>
    <t>D-Quinic acid</t>
  </si>
  <si>
    <r>
      <t>C</t>
    </r>
    <r>
      <rPr>
        <vertAlign val="subscript"/>
        <sz val="10.5"/>
        <color rgb="FF000000"/>
        <rFont val="Times New Roman"/>
        <family val="1"/>
      </rPr>
      <t>7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12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6</t>
    </r>
  </si>
  <si>
    <t>Polyphenols</t>
  </si>
  <si>
    <t>Catechin</t>
  </si>
  <si>
    <r>
      <t>C</t>
    </r>
    <r>
      <rPr>
        <vertAlign val="subscript"/>
        <sz val="10.5"/>
        <color rgb="FF000000"/>
        <rFont val="Times New Roman"/>
        <family val="1"/>
      </rPr>
      <t>15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14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6</t>
    </r>
  </si>
  <si>
    <t>Neochlorogenic acid</t>
  </si>
  <si>
    <r>
      <t>C</t>
    </r>
    <r>
      <rPr>
        <vertAlign val="subscript"/>
        <sz val="10.5"/>
        <color rgb="FF000000"/>
        <rFont val="Times New Roman"/>
        <family val="1"/>
      </rPr>
      <t>16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18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9</t>
    </r>
  </si>
  <si>
    <t>Chlorogenic acid</t>
  </si>
  <si>
    <t>7-Methoxy-5,3',4'-trihydroxyflavanone</t>
  </si>
  <si>
    <r>
      <t>C</t>
    </r>
    <r>
      <rPr>
        <vertAlign val="subscript"/>
        <sz val="10.5"/>
        <color rgb="FF000000"/>
        <rFont val="Times New Roman"/>
        <family val="1"/>
      </rPr>
      <t>16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14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6</t>
    </r>
  </si>
  <si>
    <t>Caffeic acid</t>
  </si>
  <si>
    <r>
      <t>C</t>
    </r>
    <r>
      <rPr>
        <vertAlign val="subscript"/>
        <sz val="10.5"/>
        <color rgb="FF000000"/>
        <rFont val="Times New Roman"/>
        <family val="1"/>
      </rPr>
      <t>9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8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4</t>
    </r>
  </si>
  <si>
    <t>Ellagic acid</t>
  </si>
  <si>
    <r>
      <t>C</t>
    </r>
    <r>
      <rPr>
        <vertAlign val="subscript"/>
        <sz val="10.5"/>
        <color rgb="FF000000"/>
        <rFont val="Times New Roman"/>
        <family val="1"/>
      </rPr>
      <t>14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6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8</t>
    </r>
  </si>
  <si>
    <r>
      <t>C</t>
    </r>
    <r>
      <rPr>
        <vertAlign val="subscript"/>
        <sz val="10.5"/>
        <color rgb="FF000000"/>
        <rFont val="Times New Roman"/>
        <family val="1"/>
      </rPr>
      <t>7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6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5</t>
    </r>
  </si>
  <si>
    <t>Quercetin</t>
  </si>
  <si>
    <r>
      <t>C</t>
    </r>
    <r>
      <rPr>
        <vertAlign val="subscript"/>
        <sz val="10.5"/>
        <color rgb="FF000000"/>
        <rFont val="Times New Roman"/>
        <family val="1"/>
      </rPr>
      <t>15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10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7</t>
    </r>
  </si>
  <si>
    <t>Hesperetin</t>
  </si>
  <si>
    <t>α, α-Trehalose</t>
  </si>
  <si>
    <r>
      <t>C</t>
    </r>
    <r>
      <rPr>
        <vertAlign val="subscript"/>
        <sz val="10.5"/>
        <color rgb="FF000000"/>
        <rFont val="Times New Roman"/>
        <family val="1"/>
      </rPr>
      <t>12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22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11</t>
    </r>
  </si>
  <si>
    <t>Carbohydrate</t>
  </si>
  <si>
    <t>1-O-[(2α,3β,5ξ,9ξ,18ξ,19α)-2,3,19,23-Tetrahydroxy-28-oxoolean-12-en-28-yl]-β-D-glucopyranose</t>
    <phoneticPr fontId="2" type="noConversion"/>
  </si>
  <si>
    <r>
      <t>C</t>
    </r>
    <r>
      <rPr>
        <vertAlign val="subscript"/>
        <sz val="10.5"/>
        <color rgb="FF000000"/>
        <rFont val="Times New Roman"/>
        <family val="1"/>
      </rPr>
      <t>36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58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11</t>
    </r>
  </si>
  <si>
    <t>1-O-(3,4,5-Trimethoxybenzoyl)-beta-L-galactopyranose</t>
  </si>
  <si>
    <r>
      <t>C</t>
    </r>
    <r>
      <rPr>
        <vertAlign val="subscript"/>
        <sz val="10.5"/>
        <color rgb="FF000000"/>
        <rFont val="Times New Roman"/>
        <family val="1"/>
      </rPr>
      <t>16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22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10</t>
    </r>
  </si>
  <si>
    <t>D-Glucose</t>
  </si>
  <si>
    <r>
      <t>C</t>
    </r>
    <r>
      <rPr>
        <vertAlign val="subscript"/>
        <sz val="10.5"/>
        <color rgb="FF000000"/>
        <rFont val="Times New Roman"/>
        <family val="1"/>
      </rPr>
      <t>6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12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6</t>
    </r>
  </si>
  <si>
    <t>3-Hydroxy-3,5,5-trimethyl-4-(3-oxo-1-buten-1-ylidene)cyclohexylβ-D-glucopyranoside</t>
  </si>
  <si>
    <r>
      <t>C</t>
    </r>
    <r>
      <rPr>
        <vertAlign val="subscript"/>
        <sz val="10.5"/>
        <color rgb="FF000000"/>
        <rFont val="Times New Roman"/>
        <family val="1"/>
      </rPr>
      <t>19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30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8</t>
    </r>
  </si>
  <si>
    <t>Glycosides</t>
  </si>
  <si>
    <t>Quercetin-3β-D-glucoside</t>
  </si>
  <si>
    <r>
      <t>C</t>
    </r>
    <r>
      <rPr>
        <vertAlign val="subscript"/>
        <sz val="10.5"/>
        <color rgb="FF000000"/>
        <rFont val="Times New Roman"/>
        <family val="1"/>
      </rPr>
      <t>21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20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12</t>
    </r>
  </si>
  <si>
    <t>4-Acetyl-3-hydroxy-5-methylphenylβ-D-glucopyranoside</t>
  </si>
  <si>
    <r>
      <t>C</t>
    </r>
    <r>
      <rPr>
        <vertAlign val="subscript"/>
        <sz val="10.5"/>
        <color rgb="FF000000"/>
        <rFont val="Times New Roman"/>
        <family val="1"/>
      </rPr>
      <t>15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20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8</t>
    </r>
  </si>
  <si>
    <t>4-[4-(4-Hydroxy-3-methoxyphenyl)tetrahydro-1H,3H-furo[3,4-c]furan-1-yl]-2-methoxyphenylhexopyranoside</t>
  </si>
  <si>
    <r>
      <t>C</t>
    </r>
    <r>
      <rPr>
        <vertAlign val="subscript"/>
        <sz val="10.5"/>
        <color rgb="FF000000"/>
        <rFont val="Times New Roman"/>
        <family val="1"/>
      </rPr>
      <t>26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32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11</t>
    </r>
  </si>
  <si>
    <t>Proline</t>
  </si>
  <si>
    <r>
      <t>C</t>
    </r>
    <r>
      <rPr>
        <vertAlign val="subscript"/>
        <sz val="10.5"/>
        <color rgb="FF000000"/>
        <rFont val="Times New Roman"/>
        <family val="1"/>
      </rPr>
      <t>5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9</t>
    </r>
    <r>
      <rPr>
        <sz val="10.5"/>
        <color rgb="FF000000"/>
        <rFont val="Times New Roman"/>
        <family val="1"/>
      </rPr>
      <t>NO</t>
    </r>
    <r>
      <rPr>
        <vertAlign val="subscript"/>
        <sz val="10.5"/>
        <color rgb="FF000000"/>
        <rFont val="Times New Roman"/>
        <family val="1"/>
      </rPr>
      <t>2</t>
    </r>
  </si>
  <si>
    <t>Amino acid</t>
  </si>
  <si>
    <t>L-Glutamic acid</t>
  </si>
  <si>
    <r>
      <t>C</t>
    </r>
    <r>
      <rPr>
        <vertAlign val="subscript"/>
        <sz val="10.5"/>
        <color rgb="FF000000"/>
        <rFont val="Times New Roman"/>
        <family val="1"/>
      </rPr>
      <t>5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9</t>
    </r>
    <r>
      <rPr>
        <sz val="10.5"/>
        <color rgb="FF000000"/>
        <rFont val="Times New Roman"/>
        <family val="1"/>
      </rPr>
      <t>NO</t>
    </r>
    <r>
      <rPr>
        <vertAlign val="subscript"/>
        <sz val="10.5"/>
        <color rgb="FF000000"/>
        <rFont val="Times New Roman"/>
        <family val="1"/>
      </rPr>
      <t>4</t>
    </r>
  </si>
  <si>
    <t>DL-Arginine</t>
  </si>
  <si>
    <r>
      <t>C</t>
    </r>
    <r>
      <rPr>
        <vertAlign val="subscript"/>
        <sz val="10.5"/>
        <color rgb="FF000000"/>
        <rFont val="Times New Roman"/>
        <family val="1"/>
      </rPr>
      <t>6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14</t>
    </r>
    <r>
      <rPr>
        <sz val="10.5"/>
        <color rgb="FF000000"/>
        <rFont val="Times New Roman"/>
        <family val="1"/>
      </rPr>
      <t>N</t>
    </r>
    <r>
      <rPr>
        <vertAlign val="subscript"/>
        <sz val="10.5"/>
        <color rgb="FF000000"/>
        <rFont val="Times New Roman"/>
        <family val="1"/>
      </rPr>
      <t>4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2</t>
    </r>
  </si>
  <si>
    <t>DL-Tryptophan</t>
  </si>
  <si>
    <r>
      <t>C</t>
    </r>
    <r>
      <rPr>
        <vertAlign val="subscript"/>
        <sz val="10.5"/>
        <color rgb="FF000000"/>
        <rFont val="Times New Roman"/>
        <family val="1"/>
      </rPr>
      <t>11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12</t>
    </r>
    <r>
      <rPr>
        <sz val="10.5"/>
        <color rgb="FF000000"/>
        <rFont val="Times New Roman"/>
        <family val="1"/>
      </rPr>
      <t>N</t>
    </r>
    <r>
      <rPr>
        <vertAlign val="subscript"/>
        <sz val="10.5"/>
        <color rgb="FF000000"/>
        <rFont val="Times New Roman"/>
        <family val="1"/>
      </rPr>
      <t>2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2</t>
    </r>
  </si>
  <si>
    <t>Isoleucine</t>
  </si>
  <si>
    <r>
      <t>C</t>
    </r>
    <r>
      <rPr>
        <vertAlign val="subscript"/>
        <sz val="10.5"/>
        <color rgb="FF000000"/>
        <rFont val="Times New Roman"/>
        <family val="1"/>
      </rPr>
      <t>6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13</t>
    </r>
    <r>
      <rPr>
        <sz val="10.5"/>
        <color rgb="FF000000"/>
        <rFont val="Times New Roman"/>
        <family val="1"/>
      </rPr>
      <t>NO</t>
    </r>
    <r>
      <rPr>
        <vertAlign val="subscript"/>
        <sz val="10.5"/>
        <color rgb="FF000000"/>
        <rFont val="Times New Roman"/>
        <family val="1"/>
      </rPr>
      <t>2</t>
    </r>
  </si>
  <si>
    <t>L-Glutamine</t>
  </si>
  <si>
    <r>
      <t>C</t>
    </r>
    <r>
      <rPr>
        <vertAlign val="subscript"/>
        <sz val="10.5"/>
        <color rgb="FF000000"/>
        <rFont val="Times New Roman"/>
        <family val="1"/>
      </rPr>
      <t>5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10</t>
    </r>
    <r>
      <rPr>
        <sz val="10.5"/>
        <color rgb="FF000000"/>
        <rFont val="Times New Roman"/>
        <family val="1"/>
      </rPr>
      <t>N</t>
    </r>
    <r>
      <rPr>
        <vertAlign val="subscript"/>
        <sz val="10.5"/>
        <color rgb="FF000000"/>
        <rFont val="Times New Roman"/>
        <family val="1"/>
      </rPr>
      <t>2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3</t>
    </r>
  </si>
  <si>
    <t>4-ethylbenzylidene-Bissorbitol</t>
  </si>
  <si>
    <r>
      <t>C</t>
    </r>
    <r>
      <rPr>
        <vertAlign val="subscript"/>
        <sz val="10.5"/>
        <color rgb="FF000000"/>
        <rFont val="Times New Roman"/>
        <family val="1"/>
      </rPr>
      <t>24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30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6</t>
    </r>
  </si>
  <si>
    <t>Alcohols</t>
  </si>
  <si>
    <t>3,4-Dihydroxybenzaldehyde</t>
  </si>
  <si>
    <t>Aldehydes</t>
  </si>
  <si>
    <t>Citroflex</t>
  </si>
  <si>
    <r>
      <t>C</t>
    </r>
    <r>
      <rPr>
        <vertAlign val="subscript"/>
        <sz val="10.5"/>
        <color rgb="FF000000"/>
        <rFont val="Times New Roman"/>
        <family val="1"/>
      </rPr>
      <t>20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34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8</t>
    </r>
  </si>
  <si>
    <t>4-Hydroxybenzaldehyde</t>
  </si>
  <si>
    <r>
      <t>C</t>
    </r>
    <r>
      <rPr>
        <vertAlign val="subscript"/>
        <sz val="10.5"/>
        <color rgb="FF000000"/>
        <rFont val="Times New Roman"/>
        <family val="1"/>
      </rPr>
      <t>7</t>
    </r>
    <r>
      <rPr>
        <sz val="10.5"/>
        <color rgb="FF000000"/>
        <rFont val="Times New Roman"/>
        <family val="1"/>
      </rPr>
      <t>H</t>
    </r>
    <r>
      <rPr>
        <vertAlign val="subscript"/>
        <sz val="10.5"/>
        <color rgb="FF000000"/>
        <rFont val="Times New Roman"/>
        <family val="1"/>
      </rPr>
      <t>6</t>
    </r>
    <r>
      <rPr>
        <sz val="10.5"/>
        <color rgb="FF000000"/>
        <rFont val="Times New Roman"/>
        <family val="1"/>
      </rPr>
      <t>O</t>
    </r>
    <r>
      <rPr>
        <vertAlign val="subscript"/>
        <sz val="10.5"/>
        <color rgb="FF000000"/>
        <rFont val="Times New Roman"/>
        <family val="1"/>
      </rPr>
      <t>2</t>
    </r>
  </si>
  <si>
    <t>Supplementary table 2 RSJ components detected by using high performance liquid chromatography tandem mass spectrometry</t>
    <phoneticPr fontId="2" type="noConversion"/>
  </si>
  <si>
    <t>Gallic acid</t>
    <phoneticPr fontId="9" type="noConversion"/>
  </si>
  <si>
    <t>Area</t>
    <phoneticPr fontId="9" type="noConversion"/>
  </si>
  <si>
    <t>RT (min)</t>
    <phoneticPr fontId="9" type="noConversion"/>
  </si>
  <si>
    <t>Catechin</t>
    <phoneticPr fontId="9" type="noConversion"/>
  </si>
  <si>
    <t>Caffeic acid</t>
    <phoneticPr fontId="9" type="noConversion"/>
  </si>
  <si>
    <t>Rutin</t>
    <phoneticPr fontId="9" type="noConversion"/>
  </si>
  <si>
    <t>Rutin</t>
  </si>
  <si>
    <t>Astilbin</t>
    <phoneticPr fontId="9" type="noConversion"/>
  </si>
  <si>
    <t>Quercetin</t>
    <phoneticPr fontId="9" type="noConversion"/>
  </si>
  <si>
    <t>Kaempferol</t>
    <phoneticPr fontId="9" type="noConversion"/>
  </si>
  <si>
    <t>Kaempferol</t>
  </si>
  <si>
    <t xml:space="preserve"> -</t>
    <phoneticPr fontId="9" type="noConversion"/>
  </si>
  <si>
    <t>Concentration(ng/μL)</t>
  </si>
  <si>
    <t>Vitamin C</t>
    <phoneticPr fontId="9" type="noConversion"/>
  </si>
  <si>
    <t>Concentration(μg/mL)</t>
    <phoneticPr fontId="2" type="noConversion"/>
  </si>
  <si>
    <t>Calculated concentration (mg/mL)</t>
    <phoneticPr fontId="2" type="noConversion"/>
  </si>
  <si>
    <t>Concentration(ng/μL)</t>
    <phoneticPr fontId="2" type="noConversion"/>
  </si>
  <si>
    <t>Calculated concentration(μg/mL)</t>
    <phoneticPr fontId="2" type="noConversion"/>
  </si>
  <si>
    <t>Average value</t>
    <phoneticPr fontId="2" type="noConversion"/>
  </si>
  <si>
    <t>Concentration(μg/mL)</t>
    <phoneticPr fontId="9" type="noConversion"/>
  </si>
  <si>
    <t>SD</t>
    <phoneticPr fontId="2" type="noConversion"/>
  </si>
  <si>
    <t>Sample 1</t>
    <phoneticPr fontId="2" type="noConversion"/>
  </si>
  <si>
    <t>Sample 2</t>
  </si>
  <si>
    <t>Sample 3</t>
  </si>
  <si>
    <t>Sample 4</t>
  </si>
  <si>
    <t>Sample 5</t>
  </si>
  <si>
    <t>Sample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</si>
</sst>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00"/>
    <numFmt numFmtId="178" formatCode="0.0000_ "/>
  </numFmts>
  <fonts count="1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sz val="10.5"/>
      <color theme="1"/>
      <name val="Times New Roman"/>
      <family val="1"/>
    </font>
    <font>
      <sz val="10.5"/>
      <color theme="1"/>
      <name val="等线"/>
      <family val="2"/>
      <charset val="134"/>
    </font>
    <font>
      <b/>
      <sz val="10.5"/>
      <color theme="1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vertAlign val="subscript"/>
      <sz val="10.5"/>
      <color rgb="FF000000"/>
      <name val="Times New Roman"/>
      <family val="1"/>
    </font>
    <font>
      <sz val="9"/>
      <name val="等线"/>
      <family val="3"/>
      <charset val="134"/>
      <scheme val="minor"/>
    </font>
    <font>
      <sz val="10.5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11" fontId="7" fillId="0" borderId="0" xfId="0" applyNumberFormat="1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11" fontId="7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178" fontId="10" fillId="0" borderId="0" xfId="1" applyNumberFormat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center" vertical="center" wrapText="1"/>
    </xf>
    <xf numFmtId="177" fontId="10" fillId="0" borderId="0" xfId="1" applyNumberFormat="1" applyFont="1" applyAlignment="1">
      <alignment horizontal="center" vertical="center" wrapText="1"/>
    </xf>
    <xf numFmtId="176" fontId="10" fillId="0" borderId="0" xfId="1" applyNumberFormat="1" applyFont="1" applyAlignment="1">
      <alignment horizontal="center" vertical="center" wrapText="1"/>
    </xf>
    <xf numFmtId="178" fontId="10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E57CC88C-D5F9-44E2-86D9-C6C8D24C11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Gallic acid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3198381452318461"/>
          <c:y val="0.20354184893554972"/>
          <c:w val="0.82123840769903766"/>
          <c:h val="0.71220691163604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'S2'!$B$17</c:f>
              <c:strCache>
                <c:ptCount val="1"/>
                <c:pt idx="0">
                  <c:v>Area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116958718713986"/>
                  <c:y val="1.3587813700599879E-2"/>
                </c:manualLayout>
              </c:layout>
              <c:numFmt formatCode="#,##0.0000_);[Red]\(#,##0.000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'S2'!$A$18:$A$23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150</c:v>
                </c:pt>
              </c:numCache>
            </c:numRef>
          </c:xVal>
          <c:yVal>
            <c:numRef>
              <c:f>'S2'!$B$18:$B$23</c:f>
              <c:numCache>
                <c:formatCode>0.00_ </c:formatCode>
                <c:ptCount val="6"/>
                <c:pt idx="0">
                  <c:v>0</c:v>
                </c:pt>
                <c:pt idx="1">
                  <c:v>266.05</c:v>
                </c:pt>
                <c:pt idx="2">
                  <c:v>1101.04</c:v>
                </c:pt>
                <c:pt idx="3">
                  <c:v>2285.12</c:v>
                </c:pt>
                <c:pt idx="4">
                  <c:v>4990.5</c:v>
                </c:pt>
                <c:pt idx="5">
                  <c:v>7435.8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DA-44FA-BA3C-549D446A0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9057279"/>
        <c:axId val="1229054367"/>
      </c:scatterChart>
      <c:valAx>
        <c:axId val="1229057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229054367"/>
        <c:crosses val="autoZero"/>
        <c:crossBetween val="midCat"/>
      </c:valAx>
      <c:valAx>
        <c:axId val="1229054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229057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Catechin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'S2'!$B$34</c:f>
              <c:strCache>
                <c:ptCount val="1"/>
                <c:pt idx="0">
                  <c:v>Area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6427694444444444"/>
                  <c:y val="-7.0555555555555551E-4"/>
                </c:manualLayout>
              </c:layout>
              <c:numFmt formatCode="#,##0.0000_);[Red]\(#,##0.000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'S2'!$A$35:$A$42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150</c:v>
                </c:pt>
                <c:pt idx="6">
                  <c:v>200</c:v>
                </c:pt>
                <c:pt idx="7">
                  <c:v>250</c:v>
                </c:pt>
              </c:numCache>
            </c:numRef>
          </c:xVal>
          <c:yVal>
            <c:numRef>
              <c:f>'S2'!$B$35:$B$42</c:f>
              <c:numCache>
                <c:formatCode>0.00_ </c:formatCode>
                <c:ptCount val="8"/>
                <c:pt idx="0">
                  <c:v>0</c:v>
                </c:pt>
                <c:pt idx="1">
                  <c:v>18.16</c:v>
                </c:pt>
                <c:pt idx="2">
                  <c:v>112.57</c:v>
                </c:pt>
                <c:pt idx="3">
                  <c:v>281.27</c:v>
                </c:pt>
                <c:pt idx="4">
                  <c:v>541.37</c:v>
                </c:pt>
                <c:pt idx="5">
                  <c:v>810.82</c:v>
                </c:pt>
                <c:pt idx="6">
                  <c:v>1078.4000000000001</c:v>
                </c:pt>
                <c:pt idx="7">
                  <c:v>1420.9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85-4FC0-A3C2-2EC3A91AE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9985103"/>
        <c:axId val="1459983439"/>
      </c:scatterChart>
      <c:valAx>
        <c:axId val="1459985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459983439"/>
        <c:crosses val="autoZero"/>
        <c:crossBetween val="midCat"/>
      </c:valAx>
      <c:valAx>
        <c:axId val="1459983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4599851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Caffeic acid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'S2'!$B$49</c:f>
              <c:strCache>
                <c:ptCount val="1"/>
                <c:pt idx="0">
                  <c:v>Area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046444444444448"/>
                  <c:y val="-7.761111111111111E-3"/>
                </c:manualLayout>
              </c:layout>
              <c:numFmt formatCode="#,##0.0000_);[Red]\(#,##0.000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'S2'!$A$50:$A$57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150</c:v>
                </c:pt>
                <c:pt idx="6">
                  <c:v>200</c:v>
                </c:pt>
                <c:pt idx="7">
                  <c:v>250</c:v>
                </c:pt>
              </c:numCache>
            </c:numRef>
          </c:xVal>
          <c:yVal>
            <c:numRef>
              <c:f>'S2'!$B$50:$B$57</c:f>
              <c:numCache>
                <c:formatCode>0.00_ </c:formatCode>
                <c:ptCount val="8"/>
                <c:pt idx="0">
                  <c:v>0</c:v>
                </c:pt>
                <c:pt idx="1">
                  <c:v>120.37334</c:v>
                </c:pt>
                <c:pt idx="2">
                  <c:v>710.81488000000002</c:v>
                </c:pt>
                <c:pt idx="3">
                  <c:v>1804.7165500000001</c:v>
                </c:pt>
                <c:pt idx="4">
                  <c:v>3526.40771</c:v>
                </c:pt>
                <c:pt idx="5">
                  <c:v>5199.5966799999997</c:v>
                </c:pt>
                <c:pt idx="6">
                  <c:v>6809.0541999999996</c:v>
                </c:pt>
                <c:pt idx="7">
                  <c:v>9118.5029300000006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08-4B4E-9627-6E3C5F886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129311"/>
        <c:axId val="1695131807"/>
      </c:scatterChart>
      <c:valAx>
        <c:axId val="1695129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695131807"/>
        <c:crosses val="autoZero"/>
        <c:crossBetween val="midCat"/>
      </c:valAx>
      <c:valAx>
        <c:axId val="1695131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695129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Rutin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614777777777777"/>
                  <c:y val="1.3405555555555556E-2"/>
                </c:manualLayout>
              </c:layout>
              <c:numFmt formatCode="#,##0.0000_);[Red]\(#,##0.000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'S2'!$A$67:$A$74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150</c:v>
                </c:pt>
                <c:pt idx="6">
                  <c:v>200</c:v>
                </c:pt>
                <c:pt idx="7">
                  <c:v>250</c:v>
                </c:pt>
              </c:numCache>
            </c:numRef>
          </c:xVal>
          <c:yVal>
            <c:numRef>
              <c:f>'S2'!$B$67:$B$74</c:f>
              <c:numCache>
                <c:formatCode>0.00_ </c:formatCode>
                <c:ptCount val="8"/>
                <c:pt idx="0">
                  <c:v>0</c:v>
                </c:pt>
                <c:pt idx="1">
                  <c:v>28.922940000000001</c:v>
                </c:pt>
                <c:pt idx="2">
                  <c:v>168.68797000000001</c:v>
                </c:pt>
                <c:pt idx="3">
                  <c:v>418.83742999999998</c:v>
                </c:pt>
                <c:pt idx="4">
                  <c:v>813.01367000000005</c:v>
                </c:pt>
                <c:pt idx="5">
                  <c:v>1196.07141</c:v>
                </c:pt>
                <c:pt idx="6">
                  <c:v>1567.7440200000001</c:v>
                </c:pt>
                <c:pt idx="7">
                  <c:v>2008.2000700000001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3B-4114-A568-AA6169131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0754495"/>
        <c:axId val="1810759071"/>
      </c:scatterChart>
      <c:valAx>
        <c:axId val="1810754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810759071"/>
        <c:crosses val="autoZero"/>
        <c:crossBetween val="midCat"/>
      </c:valAx>
      <c:valAx>
        <c:axId val="181075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8107544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Astilbin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189888888888889"/>
                  <c:y val="-7.0555555555555551E-4"/>
                </c:manualLayout>
              </c:layout>
              <c:numFmt formatCode="#,##0.0000_);[Red]\(#,##0.000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[1]Sheet1!$K$80:$K$87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150</c:v>
                </c:pt>
                <c:pt idx="6">
                  <c:v>200</c:v>
                </c:pt>
                <c:pt idx="7">
                  <c:v>250</c:v>
                </c:pt>
              </c:numCache>
            </c:numRef>
          </c:xVal>
          <c:yVal>
            <c:numRef>
              <c:f>[1]Sheet1!$L$80:$L$87</c:f>
              <c:numCache>
                <c:formatCode>General</c:formatCode>
                <c:ptCount val="8"/>
                <c:pt idx="0">
                  <c:v>0</c:v>
                </c:pt>
                <c:pt idx="1">
                  <c:v>72.218130000000002</c:v>
                </c:pt>
                <c:pt idx="2">
                  <c:v>415.59219000000002</c:v>
                </c:pt>
                <c:pt idx="3">
                  <c:v>1042.8313000000001</c:v>
                </c:pt>
                <c:pt idx="4">
                  <c:v>2021.3470500000001</c:v>
                </c:pt>
                <c:pt idx="5">
                  <c:v>2972.7717299999999</c:v>
                </c:pt>
                <c:pt idx="6">
                  <c:v>3888.8737799999999</c:v>
                </c:pt>
                <c:pt idx="7">
                  <c:v>5194.7040999999999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33-4CE1-9C24-C6EB860CD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6687871"/>
        <c:axId val="1686686207"/>
      </c:scatterChart>
      <c:valAx>
        <c:axId val="1686687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686686207"/>
        <c:crosses val="autoZero"/>
        <c:crossBetween val="midCat"/>
      </c:valAx>
      <c:valAx>
        <c:axId val="1686686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6866878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Quercetin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6427388888888886"/>
                  <c:y val="-7.761111111111111E-3"/>
                </c:manualLayout>
              </c:layout>
              <c:numFmt formatCode="#,##0.0000_);[Red]\(#,##0.000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[1]Sheet1!$K$95:$K$102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150</c:v>
                </c:pt>
                <c:pt idx="6">
                  <c:v>200</c:v>
                </c:pt>
                <c:pt idx="7">
                  <c:v>250</c:v>
                </c:pt>
              </c:numCache>
            </c:numRef>
          </c:xVal>
          <c:yVal>
            <c:numRef>
              <c:f>[1]Sheet1!$L$95:$L$102</c:f>
              <c:numCache>
                <c:formatCode>General</c:formatCode>
                <c:ptCount val="8"/>
                <c:pt idx="0">
                  <c:v>0</c:v>
                </c:pt>
                <c:pt idx="1">
                  <c:v>48.550890000000003</c:v>
                </c:pt>
                <c:pt idx="2">
                  <c:v>278.24146000000002</c:v>
                </c:pt>
                <c:pt idx="3">
                  <c:v>705.52979000000005</c:v>
                </c:pt>
                <c:pt idx="4">
                  <c:v>1375.0485799999999</c:v>
                </c:pt>
                <c:pt idx="5">
                  <c:v>2023.3472899999999</c:v>
                </c:pt>
                <c:pt idx="6">
                  <c:v>2641.0864299999998</c:v>
                </c:pt>
                <c:pt idx="7">
                  <c:v>3526.4116199999999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F9-4F13-B1F0-08CE382A2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6684543"/>
        <c:axId val="1686687039"/>
      </c:scatterChart>
      <c:valAx>
        <c:axId val="1686684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686687039"/>
        <c:crosses val="autoZero"/>
        <c:crossBetween val="midCat"/>
      </c:valAx>
      <c:valAx>
        <c:axId val="168668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686684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Kaempferol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044750000000001"/>
                  <c:y val="-7.761111111111111E-3"/>
                </c:manualLayout>
              </c:layout>
              <c:numFmt formatCode="#,##0.0000_);[Red]\(#,##0.000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[1]Sheet1!$K$111:$K$118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150</c:v>
                </c:pt>
                <c:pt idx="6">
                  <c:v>200</c:v>
                </c:pt>
                <c:pt idx="7">
                  <c:v>250</c:v>
                </c:pt>
              </c:numCache>
            </c:numRef>
          </c:xVal>
          <c:yVal>
            <c:numRef>
              <c:f>[1]Sheet1!$L$111:$L$118</c:f>
              <c:numCache>
                <c:formatCode>General</c:formatCode>
                <c:ptCount val="8"/>
                <c:pt idx="0">
                  <c:v>0</c:v>
                </c:pt>
                <c:pt idx="1">
                  <c:v>66.519000000000005</c:v>
                </c:pt>
                <c:pt idx="2">
                  <c:v>367.26436999999999</c:v>
                </c:pt>
                <c:pt idx="3">
                  <c:v>931.42987000000005</c:v>
                </c:pt>
                <c:pt idx="4">
                  <c:v>1813.54187</c:v>
                </c:pt>
                <c:pt idx="5">
                  <c:v>2666.8525399999999</c:v>
                </c:pt>
                <c:pt idx="6">
                  <c:v>3478.8474099999999</c:v>
                </c:pt>
                <c:pt idx="7">
                  <c:v>4652.0581099999999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73-4B9C-A02E-60DA83127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9329503"/>
        <c:axId val="1699329919"/>
      </c:scatterChart>
      <c:valAx>
        <c:axId val="1699329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699329919"/>
        <c:crosses val="autoZero"/>
        <c:crossBetween val="midCat"/>
      </c:valAx>
      <c:valAx>
        <c:axId val="169932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699329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Vitamin C</a:t>
            </a:r>
            <a:endParaRPr lang="zh-CN"/>
          </a:p>
        </c:rich>
      </c:tx>
      <c:layout>
        <c:manualLayout>
          <c:xMode val="edge"/>
          <c:yMode val="edge"/>
          <c:x val="0.4111111111111110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5.214327517610684E-2"/>
                  <c:y val="-5.4198473282442747E-2"/>
                </c:manualLayout>
              </c:layout>
              <c:numFmt formatCode="#,##0.00000_);[Red]\(#,##0.0000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'S2'!$A$6:$A$11</c:f>
              <c:numCache>
                <c:formatCode>General</c:formatCode>
                <c:ptCount val="6"/>
                <c:pt idx="0">
                  <c:v>4.1198759999999996</c:v>
                </c:pt>
                <c:pt idx="1">
                  <c:v>10.29969</c:v>
                </c:pt>
                <c:pt idx="2">
                  <c:v>20.59938</c:v>
                </c:pt>
                <c:pt idx="3">
                  <c:v>41.19876</c:v>
                </c:pt>
                <c:pt idx="4">
                  <c:v>102.9969</c:v>
                </c:pt>
                <c:pt idx="5">
                  <c:v>205.99379999999999</c:v>
                </c:pt>
              </c:numCache>
            </c:numRef>
          </c:xVal>
          <c:yVal>
            <c:numRef>
              <c:f>'S2'!$B$6:$B$11</c:f>
              <c:numCache>
                <c:formatCode>0.00_ </c:formatCode>
                <c:ptCount val="6"/>
                <c:pt idx="0">
                  <c:v>126098</c:v>
                </c:pt>
                <c:pt idx="1">
                  <c:v>337416</c:v>
                </c:pt>
                <c:pt idx="2">
                  <c:v>693114</c:v>
                </c:pt>
                <c:pt idx="3">
                  <c:v>1394578</c:v>
                </c:pt>
                <c:pt idx="4">
                  <c:v>3591071</c:v>
                </c:pt>
                <c:pt idx="5">
                  <c:v>7276870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34-43C9-8F36-AF1A1FE16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763711"/>
        <c:axId val="641758303"/>
      </c:scatterChart>
      <c:valAx>
        <c:axId val="6417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641758303"/>
        <c:crosses val="autoZero"/>
        <c:crossBetween val="midCat"/>
      </c:valAx>
      <c:valAx>
        <c:axId val="641758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6417637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16</xdr:row>
      <xdr:rowOff>12700</xdr:rowOff>
    </xdr:from>
    <xdr:to>
      <xdr:col>7</xdr:col>
      <xdr:colOff>0</xdr:colOff>
      <xdr:row>23</xdr:row>
      <xdr:rowOff>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56111C2A-690C-4C94-B70A-D2326420A7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57149</xdr:colOff>
      <xdr:row>33</xdr:row>
      <xdr:rowOff>6350</xdr:rowOff>
    </xdr:from>
    <xdr:to>
      <xdr:col>6</xdr:col>
      <xdr:colOff>559936</xdr:colOff>
      <xdr:row>42</xdr:row>
      <xdr:rowOff>41050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FDBF91A3-7523-4D49-AD91-578EF6B71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57151</xdr:colOff>
      <xdr:row>47</xdr:row>
      <xdr:rowOff>304800</xdr:rowOff>
    </xdr:from>
    <xdr:to>
      <xdr:col>6</xdr:col>
      <xdr:colOff>425450</xdr:colOff>
      <xdr:row>57</xdr:row>
      <xdr:rowOff>6350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DC691238-F25B-4DD0-AB6D-645287C00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31749</xdr:colOff>
      <xdr:row>65</xdr:row>
      <xdr:rowOff>6350</xdr:rowOff>
    </xdr:from>
    <xdr:to>
      <xdr:col>6</xdr:col>
      <xdr:colOff>431800</xdr:colOff>
      <xdr:row>74</xdr:row>
      <xdr:rowOff>6350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7637BD9B-91ED-44FB-9AD4-92C9736AF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</xdr:colOff>
      <xdr:row>78</xdr:row>
      <xdr:rowOff>6350</xdr:rowOff>
    </xdr:from>
    <xdr:to>
      <xdr:col>6</xdr:col>
      <xdr:colOff>431800</xdr:colOff>
      <xdr:row>86</xdr:row>
      <xdr:rowOff>187100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4BFB3FC-718C-4EA1-B37A-71C97A28D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44449</xdr:colOff>
      <xdr:row>94</xdr:row>
      <xdr:rowOff>12700</xdr:rowOff>
    </xdr:from>
    <xdr:to>
      <xdr:col>6</xdr:col>
      <xdr:colOff>374650</xdr:colOff>
      <xdr:row>103</xdr:row>
      <xdr:rowOff>15650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C1A43AA7-6D88-4923-86A2-DC7B36818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38099</xdr:colOff>
      <xdr:row>107</xdr:row>
      <xdr:rowOff>12700</xdr:rowOff>
    </xdr:from>
    <xdr:to>
      <xdr:col>6</xdr:col>
      <xdr:colOff>419100</xdr:colOff>
      <xdr:row>116</xdr:row>
      <xdr:rowOff>0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2933850E-63DC-43F5-AC14-D51684BD1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101601</xdr:colOff>
      <xdr:row>4</xdr:row>
      <xdr:rowOff>31750</xdr:rowOff>
    </xdr:from>
    <xdr:to>
      <xdr:col>6</xdr:col>
      <xdr:colOff>431800</xdr:colOff>
      <xdr:row>11</xdr:row>
      <xdr:rowOff>12700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75909B98-556C-CD89-6815-AE6B9D4C7F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oftWare\WeChat\WeChat%20Files\wxid_5yq85gis0bzg22\FileStorage\File\2022-11\&#26631;&#20934;&#26354;&#32447;&#32479;&#357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80">
          <cell r="K80">
            <v>0</v>
          </cell>
          <cell r="L80">
            <v>0</v>
          </cell>
        </row>
        <row r="81">
          <cell r="K81">
            <v>5</v>
          </cell>
          <cell r="L81">
            <v>72.218130000000002</v>
          </cell>
        </row>
        <row r="82">
          <cell r="K82">
            <v>20</v>
          </cell>
          <cell r="L82">
            <v>415.59219000000002</v>
          </cell>
        </row>
        <row r="83">
          <cell r="K83">
            <v>50</v>
          </cell>
          <cell r="L83">
            <v>1042.8313000000001</v>
          </cell>
        </row>
        <row r="84">
          <cell r="K84">
            <v>100</v>
          </cell>
          <cell r="L84">
            <v>2021.3470500000001</v>
          </cell>
        </row>
        <row r="85">
          <cell r="K85">
            <v>150</v>
          </cell>
          <cell r="L85">
            <v>2972.7717299999999</v>
          </cell>
        </row>
        <row r="86">
          <cell r="K86">
            <v>200</v>
          </cell>
          <cell r="L86">
            <v>3888.8737799999999</v>
          </cell>
        </row>
        <row r="87">
          <cell r="K87">
            <v>250</v>
          </cell>
          <cell r="L87">
            <v>5194.7040999999999</v>
          </cell>
        </row>
        <row r="95">
          <cell r="K95">
            <v>0</v>
          </cell>
          <cell r="L95">
            <v>0</v>
          </cell>
        </row>
        <row r="96">
          <cell r="K96">
            <v>5</v>
          </cell>
          <cell r="L96">
            <v>48.550890000000003</v>
          </cell>
        </row>
        <row r="97">
          <cell r="K97">
            <v>20</v>
          </cell>
          <cell r="L97">
            <v>278.24146000000002</v>
          </cell>
        </row>
        <row r="98">
          <cell r="K98">
            <v>50</v>
          </cell>
          <cell r="L98">
            <v>705.52979000000005</v>
          </cell>
        </row>
        <row r="99">
          <cell r="K99">
            <v>100</v>
          </cell>
          <cell r="L99">
            <v>1375.0485799999999</v>
          </cell>
        </row>
        <row r="100">
          <cell r="K100">
            <v>150</v>
          </cell>
          <cell r="L100">
            <v>2023.3472899999999</v>
          </cell>
        </row>
        <row r="101">
          <cell r="K101">
            <v>200</v>
          </cell>
          <cell r="L101">
            <v>2641.0864299999998</v>
          </cell>
        </row>
        <row r="102">
          <cell r="K102">
            <v>250</v>
          </cell>
          <cell r="L102">
            <v>3526.4116199999999</v>
          </cell>
        </row>
        <row r="111">
          <cell r="K111">
            <v>0</v>
          </cell>
          <cell r="L111">
            <v>0</v>
          </cell>
        </row>
        <row r="112">
          <cell r="K112">
            <v>5</v>
          </cell>
          <cell r="L112">
            <v>66.519000000000005</v>
          </cell>
        </row>
        <row r="113">
          <cell r="K113">
            <v>20</v>
          </cell>
          <cell r="L113">
            <v>367.26436999999999</v>
          </cell>
        </row>
        <row r="114">
          <cell r="K114">
            <v>50</v>
          </cell>
          <cell r="L114">
            <v>931.42987000000005</v>
          </cell>
        </row>
        <row r="115">
          <cell r="K115">
            <v>100</v>
          </cell>
          <cell r="L115">
            <v>1813.54187</v>
          </cell>
        </row>
        <row r="116">
          <cell r="K116">
            <v>150</v>
          </cell>
          <cell r="L116">
            <v>2666.8525399999999</v>
          </cell>
        </row>
        <row r="117">
          <cell r="K117">
            <v>200</v>
          </cell>
          <cell r="L117">
            <v>3478.8474099999999</v>
          </cell>
        </row>
        <row r="118">
          <cell r="K118">
            <v>250</v>
          </cell>
          <cell r="L118">
            <v>4652.0581099999999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6BC4C-69F1-4E0C-ACF2-6E6398F89FAC}">
  <dimension ref="A1:C23"/>
  <sheetViews>
    <sheetView topLeftCell="A19" workbookViewId="0">
      <selection activeCell="B23" sqref="B23"/>
    </sheetView>
  </sheetViews>
  <sheetFormatPr defaultRowHeight="20" customHeight="1" x14ac:dyDescent="0.3"/>
  <cols>
    <col min="1" max="1" width="13.5" style="2" customWidth="1"/>
    <col min="2" max="2" width="31.4140625" style="2" customWidth="1"/>
    <col min="3" max="3" width="25" style="2" customWidth="1"/>
    <col min="4" max="16384" width="8.6640625" style="1"/>
  </cols>
  <sheetData>
    <row r="1" spans="1:3" ht="20" customHeight="1" x14ac:dyDescent="0.3">
      <c r="A1" s="24" t="s">
        <v>0</v>
      </c>
      <c r="B1" s="24"/>
      <c r="C1" s="24"/>
    </row>
    <row r="2" spans="1:3" ht="20" customHeight="1" x14ac:dyDescent="0.3">
      <c r="A2" s="25" t="s">
        <v>1</v>
      </c>
      <c r="B2" s="25"/>
      <c r="C2" s="25"/>
    </row>
    <row r="3" spans="1:3" ht="40.5" customHeight="1" x14ac:dyDescent="0.3">
      <c r="A3" s="3" t="s">
        <v>3</v>
      </c>
      <c r="B3" s="4" t="s">
        <v>2</v>
      </c>
      <c r="C3" s="3" t="s">
        <v>9</v>
      </c>
    </row>
    <row r="4" spans="1:3" ht="20" customHeight="1" x14ac:dyDescent="0.3">
      <c r="A4" s="26" t="s">
        <v>7</v>
      </c>
      <c r="B4" s="27"/>
      <c r="C4" s="28"/>
    </row>
    <row r="6" spans="1:3" ht="20" customHeight="1" x14ac:dyDescent="0.3">
      <c r="A6" s="25" t="s">
        <v>4</v>
      </c>
      <c r="B6" s="25"/>
      <c r="C6" s="25"/>
    </row>
    <row r="7" spans="1:3" ht="20" customHeight="1" x14ac:dyDescent="0.3">
      <c r="A7" s="3" t="s">
        <v>3</v>
      </c>
      <c r="B7" s="4" t="s">
        <v>5</v>
      </c>
      <c r="C7" s="3" t="s">
        <v>10</v>
      </c>
    </row>
    <row r="8" spans="1:3" ht="20" customHeight="1" x14ac:dyDescent="0.3">
      <c r="A8" s="3" t="s">
        <v>8</v>
      </c>
      <c r="B8" s="3"/>
      <c r="C8" s="3"/>
    </row>
    <row r="9" spans="1:3" ht="20" customHeight="1" x14ac:dyDescent="0.3">
      <c r="A9" s="5">
        <v>0</v>
      </c>
      <c r="B9" s="5">
        <v>95</v>
      </c>
      <c r="C9" s="5">
        <v>5</v>
      </c>
    </row>
    <row r="10" spans="1:3" ht="20" customHeight="1" x14ac:dyDescent="0.3">
      <c r="A10" s="5">
        <v>2</v>
      </c>
      <c r="B10" s="5">
        <v>95</v>
      </c>
      <c r="C10" s="5">
        <v>5</v>
      </c>
    </row>
    <row r="11" spans="1:3" ht="20" customHeight="1" x14ac:dyDescent="0.3">
      <c r="A11" s="5">
        <v>7</v>
      </c>
      <c r="B11" s="5">
        <v>77</v>
      </c>
      <c r="C11" s="5">
        <v>23</v>
      </c>
    </row>
    <row r="12" spans="1:3" ht="20" customHeight="1" x14ac:dyDescent="0.3">
      <c r="A12" s="5">
        <v>7.1</v>
      </c>
      <c r="B12" s="5">
        <v>95</v>
      </c>
      <c r="C12" s="5">
        <v>5</v>
      </c>
    </row>
    <row r="13" spans="1:3" ht="20" customHeight="1" x14ac:dyDescent="0.3">
      <c r="A13" s="5">
        <v>10</v>
      </c>
      <c r="B13" s="5">
        <v>95</v>
      </c>
      <c r="C13" s="5">
        <v>5</v>
      </c>
    </row>
    <row r="15" spans="1:3" ht="20" customHeight="1" x14ac:dyDescent="0.3">
      <c r="A15" s="24" t="s">
        <v>11</v>
      </c>
      <c r="B15" s="24"/>
      <c r="C15" s="24"/>
    </row>
    <row r="16" spans="1:3" ht="20" customHeight="1" x14ac:dyDescent="0.3">
      <c r="A16" s="3" t="s">
        <v>3</v>
      </c>
      <c r="B16" s="4" t="s">
        <v>6</v>
      </c>
      <c r="C16" s="3" t="s">
        <v>10</v>
      </c>
    </row>
    <row r="17" spans="1:3" ht="20" customHeight="1" x14ac:dyDescent="0.3">
      <c r="A17" s="3" t="s">
        <v>8</v>
      </c>
      <c r="B17" s="3"/>
      <c r="C17" s="3"/>
    </row>
    <row r="18" spans="1:3" ht="20" customHeight="1" x14ac:dyDescent="0.3">
      <c r="A18" s="5">
        <v>0</v>
      </c>
      <c r="B18" s="5">
        <v>90</v>
      </c>
      <c r="C18" s="5">
        <v>10</v>
      </c>
    </row>
    <row r="19" spans="1:3" ht="20" customHeight="1" x14ac:dyDescent="0.3">
      <c r="A19" s="5">
        <v>2</v>
      </c>
      <c r="B19" s="5">
        <v>90</v>
      </c>
      <c r="C19" s="5">
        <v>10</v>
      </c>
    </row>
    <row r="20" spans="1:3" ht="20" customHeight="1" x14ac:dyDescent="0.3">
      <c r="A20" s="5">
        <v>18</v>
      </c>
      <c r="B20" s="5">
        <v>65</v>
      </c>
      <c r="C20" s="5">
        <v>35</v>
      </c>
    </row>
    <row r="21" spans="1:3" ht="20" customHeight="1" x14ac:dyDescent="0.3">
      <c r="A21" s="5">
        <v>22</v>
      </c>
      <c r="B21" s="5">
        <v>65</v>
      </c>
      <c r="C21" s="5">
        <v>35</v>
      </c>
    </row>
    <row r="22" spans="1:3" ht="20" customHeight="1" x14ac:dyDescent="0.3">
      <c r="A22" s="5">
        <v>25</v>
      </c>
      <c r="B22" s="5">
        <v>90</v>
      </c>
      <c r="C22" s="5">
        <v>90</v>
      </c>
    </row>
    <row r="23" spans="1:3" ht="20" customHeight="1" x14ac:dyDescent="0.3">
      <c r="A23" s="5">
        <v>28</v>
      </c>
      <c r="B23" s="5">
        <v>90</v>
      </c>
      <c r="C23" s="5">
        <v>90</v>
      </c>
    </row>
  </sheetData>
  <mergeCells count="5">
    <mergeCell ref="A1:C1"/>
    <mergeCell ref="A6:C6"/>
    <mergeCell ref="A15:C15"/>
    <mergeCell ref="A2:C2"/>
    <mergeCell ref="A4:C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13743-D854-48A3-8F1E-20E2C27FF818}">
  <dimension ref="A1:M159"/>
  <sheetViews>
    <sheetView tabSelected="1" topLeftCell="A99" workbookViewId="0">
      <selection activeCell="M106" sqref="M106"/>
    </sheetView>
  </sheetViews>
  <sheetFormatPr defaultRowHeight="15" customHeight="1" x14ac:dyDescent="0.3"/>
  <cols>
    <col min="1" max="1" width="10.4140625" style="15" customWidth="1"/>
    <col min="2" max="2" width="9.9140625" style="15" customWidth="1"/>
    <col min="3" max="6" width="8.6640625" style="15"/>
    <col min="7" max="7" width="6.33203125" style="15" customWidth="1"/>
    <col min="8" max="8" width="8.83203125" style="15" customWidth="1"/>
    <col min="9" max="9" width="6.33203125" style="15" customWidth="1"/>
    <col min="10" max="10" width="9.5" style="15" customWidth="1"/>
    <col min="11" max="11" width="10.58203125" style="16" customWidth="1"/>
    <col min="12" max="12" width="10.33203125" style="16" customWidth="1"/>
    <col min="13" max="13" width="22" style="15" customWidth="1"/>
    <col min="14" max="16384" width="8.6640625" style="15"/>
  </cols>
  <sheetData>
    <row r="1" spans="1:13" ht="15" customHeight="1" x14ac:dyDescent="0.3">
      <c r="B1" s="20"/>
    </row>
    <row r="2" spans="1:13" ht="15" customHeight="1" x14ac:dyDescent="0.3">
      <c r="B2" s="20"/>
    </row>
    <row r="4" spans="1:13" ht="15" customHeight="1" x14ac:dyDescent="0.3">
      <c r="A4" s="15" t="s">
        <v>132</v>
      </c>
      <c r="H4" s="15" t="s">
        <v>132</v>
      </c>
    </row>
    <row r="5" spans="1:13" ht="42.5" customHeight="1" x14ac:dyDescent="0.3">
      <c r="A5" s="17" t="s">
        <v>133</v>
      </c>
      <c r="B5" s="17" t="s">
        <v>120</v>
      </c>
      <c r="C5" s="14"/>
      <c r="D5" s="14"/>
      <c r="E5" s="14"/>
      <c r="F5" s="14"/>
      <c r="H5" s="17"/>
      <c r="I5" s="17" t="s">
        <v>121</v>
      </c>
      <c r="J5" s="17" t="s">
        <v>120</v>
      </c>
      <c r="K5" s="21" t="s">
        <v>138</v>
      </c>
      <c r="L5" s="21" t="s">
        <v>134</v>
      </c>
    </row>
    <row r="6" spans="1:13" ht="15" customHeight="1" x14ac:dyDescent="0.3">
      <c r="A6" s="17">
        <v>4.1198759999999996</v>
      </c>
      <c r="B6" s="18">
        <v>126098</v>
      </c>
      <c r="C6" s="14"/>
      <c r="D6" s="14"/>
      <c r="E6" s="14"/>
      <c r="F6" s="14"/>
      <c r="H6" s="17" t="s">
        <v>140</v>
      </c>
      <c r="I6" s="22">
        <v>8.891</v>
      </c>
      <c r="J6" s="22">
        <v>1767782</v>
      </c>
      <c r="K6" s="23">
        <v>50.9771</v>
      </c>
      <c r="L6" s="23">
        <f>K6*200/1000*10/9</f>
        <v>11.328244444444444</v>
      </c>
    </row>
    <row r="7" spans="1:13" ht="15" customHeight="1" x14ac:dyDescent="0.3">
      <c r="A7" s="17">
        <v>10.29969</v>
      </c>
      <c r="B7" s="18">
        <v>337416</v>
      </c>
      <c r="C7" s="14"/>
      <c r="D7" s="14"/>
      <c r="E7" s="14"/>
      <c r="F7" s="14"/>
      <c r="H7" s="17" t="s">
        <v>141</v>
      </c>
      <c r="I7" s="22">
        <v>9.0120000000000005</v>
      </c>
      <c r="J7" s="22">
        <v>1773697</v>
      </c>
      <c r="K7" s="23">
        <v>51.143999999999998</v>
      </c>
      <c r="L7" s="23">
        <f t="shared" ref="L7:L11" si="0">K7*200/1000*10/9</f>
        <v>11.365333333333332</v>
      </c>
      <c r="M7" s="19"/>
    </row>
    <row r="8" spans="1:13" ht="15" customHeight="1" x14ac:dyDescent="0.3">
      <c r="A8" s="17">
        <v>20.59938</v>
      </c>
      <c r="B8" s="18">
        <v>693114</v>
      </c>
      <c r="C8" s="14"/>
      <c r="D8" s="14"/>
      <c r="E8" s="14"/>
      <c r="F8" s="14"/>
      <c r="H8" s="17" t="s">
        <v>142</v>
      </c>
      <c r="I8" s="22">
        <v>9.0909999999999993</v>
      </c>
      <c r="J8" s="22">
        <v>1758347</v>
      </c>
      <c r="K8" s="23">
        <v>50.710900000000002</v>
      </c>
      <c r="L8" s="23">
        <f t="shared" si="0"/>
        <v>11.269088888888888</v>
      </c>
      <c r="M8" s="19"/>
    </row>
    <row r="9" spans="1:13" ht="15" customHeight="1" x14ac:dyDescent="0.3">
      <c r="A9" s="17">
        <v>41.19876</v>
      </c>
      <c r="B9" s="18">
        <v>1394578</v>
      </c>
      <c r="C9" s="14"/>
      <c r="D9" s="14"/>
      <c r="E9" s="14"/>
      <c r="F9" s="14"/>
      <c r="H9" s="17" t="s">
        <v>143</v>
      </c>
      <c r="I9" s="22">
        <v>9.0619999999999994</v>
      </c>
      <c r="J9" s="22">
        <v>1755997</v>
      </c>
      <c r="K9" s="23">
        <v>50.644599999999997</v>
      </c>
      <c r="L9" s="23">
        <f t="shared" si="0"/>
        <v>11.254355555555556</v>
      </c>
      <c r="M9" s="19"/>
    </row>
    <row r="10" spans="1:13" ht="15" customHeight="1" x14ac:dyDescent="0.3">
      <c r="A10" s="17">
        <v>102.9969</v>
      </c>
      <c r="B10" s="18">
        <v>3591071</v>
      </c>
      <c r="C10" s="14"/>
      <c r="D10" s="14"/>
      <c r="E10" s="14"/>
      <c r="F10" s="14"/>
      <c r="H10" s="17" t="s">
        <v>144</v>
      </c>
      <c r="I10" s="22">
        <v>9.0310000000000006</v>
      </c>
      <c r="J10" s="22">
        <v>1756839</v>
      </c>
      <c r="K10" s="23">
        <v>50.668399999999998</v>
      </c>
      <c r="L10" s="23">
        <f t="shared" si="0"/>
        <v>11.259644444444444</v>
      </c>
      <c r="M10" s="19"/>
    </row>
    <row r="11" spans="1:13" ht="15" customHeight="1" x14ac:dyDescent="0.3">
      <c r="A11" s="17">
        <v>205.99379999999999</v>
      </c>
      <c r="B11" s="18">
        <v>7276870</v>
      </c>
      <c r="C11" s="14"/>
      <c r="D11" s="14"/>
      <c r="E11" s="14"/>
      <c r="F11" s="14"/>
      <c r="H11" s="17" t="s">
        <v>145</v>
      </c>
      <c r="I11" s="22">
        <v>9.02</v>
      </c>
      <c r="J11" s="22">
        <v>1759966</v>
      </c>
      <c r="K11" s="23">
        <v>50.756599999999999</v>
      </c>
      <c r="L11" s="23">
        <f t="shared" si="0"/>
        <v>11.279244444444444</v>
      </c>
      <c r="M11" s="19"/>
    </row>
    <row r="12" spans="1:13" ht="15" customHeight="1" x14ac:dyDescent="0.3">
      <c r="K12" s="16" t="s">
        <v>137</v>
      </c>
      <c r="L12" s="16">
        <f>AVERAGE(L6:L11)</f>
        <v>11.292651851851851</v>
      </c>
      <c r="M12" s="19"/>
    </row>
    <row r="13" spans="1:13" ht="15" customHeight="1" x14ac:dyDescent="0.3">
      <c r="B13" s="20"/>
      <c r="K13" s="16" t="s">
        <v>139</v>
      </c>
      <c r="L13" s="16">
        <f>STDEV(L6:L11)</f>
        <v>4.4363267347118492E-2</v>
      </c>
    </row>
    <row r="14" spans="1:13" ht="15" customHeight="1" x14ac:dyDescent="0.3">
      <c r="B14" s="20"/>
    </row>
    <row r="15" spans="1:13" ht="15" customHeight="1" x14ac:dyDescent="0.3">
      <c r="K15" s="15"/>
      <c r="L15" s="15"/>
    </row>
    <row r="16" spans="1:13" ht="15" customHeight="1" x14ac:dyDescent="0.3">
      <c r="A16" s="15" t="s">
        <v>119</v>
      </c>
      <c r="H16" s="15" t="s">
        <v>119</v>
      </c>
    </row>
    <row r="17" spans="1:12" ht="40" customHeight="1" x14ac:dyDescent="0.3">
      <c r="A17" s="17" t="s">
        <v>131</v>
      </c>
      <c r="B17" s="17" t="s">
        <v>120</v>
      </c>
      <c r="H17" s="17"/>
      <c r="I17" s="17" t="s">
        <v>121</v>
      </c>
      <c r="J17" s="17" t="s">
        <v>120</v>
      </c>
      <c r="K17" s="17" t="s">
        <v>131</v>
      </c>
      <c r="L17" s="21" t="s">
        <v>136</v>
      </c>
    </row>
    <row r="18" spans="1:12" ht="15" customHeight="1" x14ac:dyDescent="0.3">
      <c r="A18" s="17">
        <v>0</v>
      </c>
      <c r="B18" s="18">
        <v>0</v>
      </c>
      <c r="H18" s="17" t="s">
        <v>140</v>
      </c>
      <c r="I18" s="17">
        <v>3.5409999999999999</v>
      </c>
      <c r="J18" s="17">
        <v>473.16793999999999</v>
      </c>
      <c r="K18" s="21">
        <v>9.5374300000000005</v>
      </c>
      <c r="L18" s="21">
        <v>9.5374300000000005</v>
      </c>
    </row>
    <row r="19" spans="1:12" ht="15" customHeight="1" x14ac:dyDescent="0.3">
      <c r="A19" s="17">
        <v>5</v>
      </c>
      <c r="B19" s="18">
        <v>266.05</v>
      </c>
      <c r="H19" s="17" t="s">
        <v>141</v>
      </c>
      <c r="I19" s="17">
        <v>3.5289999999999999</v>
      </c>
      <c r="J19" s="17">
        <v>495.89499000000001</v>
      </c>
      <c r="K19" s="21">
        <v>9.9970999999999997</v>
      </c>
      <c r="L19" s="21">
        <v>9.9970999999999997</v>
      </c>
    </row>
    <row r="20" spans="1:12" ht="15" customHeight="1" x14ac:dyDescent="0.3">
      <c r="A20" s="17">
        <v>20</v>
      </c>
      <c r="B20" s="18">
        <v>1101.04</v>
      </c>
      <c r="H20" s="17" t="s">
        <v>142</v>
      </c>
      <c r="I20" s="17">
        <v>3.5289999999999999</v>
      </c>
      <c r="J20" s="17">
        <v>490.19153</v>
      </c>
      <c r="K20" s="21">
        <v>9.8817400000000006</v>
      </c>
      <c r="L20" s="21">
        <v>9.8817400000000006</v>
      </c>
    </row>
    <row r="21" spans="1:12" ht="15" customHeight="1" x14ac:dyDescent="0.3">
      <c r="A21" s="17">
        <v>50</v>
      </c>
      <c r="B21" s="18">
        <v>2285.12</v>
      </c>
      <c r="H21" s="17" t="s">
        <v>143</v>
      </c>
      <c r="I21" s="17">
        <v>3.5289999999999999</v>
      </c>
      <c r="J21" s="17">
        <v>494.07001000000002</v>
      </c>
      <c r="K21" s="21">
        <v>9.9601900000000008</v>
      </c>
      <c r="L21" s="21">
        <v>9.9601900000000008</v>
      </c>
    </row>
    <row r="22" spans="1:12" ht="15" customHeight="1" x14ac:dyDescent="0.3">
      <c r="A22" s="17">
        <v>100</v>
      </c>
      <c r="B22" s="18">
        <v>4990.5</v>
      </c>
      <c r="H22" s="17" t="s">
        <v>144</v>
      </c>
      <c r="I22" s="17">
        <v>3.5310000000000001</v>
      </c>
      <c r="J22" s="17">
        <v>496.95886000000002</v>
      </c>
      <c r="K22" s="21">
        <v>10.018610000000001</v>
      </c>
      <c r="L22" s="21">
        <v>10.018610000000001</v>
      </c>
    </row>
    <row r="23" spans="1:12" ht="15" customHeight="1" x14ac:dyDescent="0.3">
      <c r="A23" s="17">
        <v>150</v>
      </c>
      <c r="B23" s="18">
        <v>7435.8</v>
      </c>
      <c r="H23" s="17" t="s">
        <v>145</v>
      </c>
      <c r="I23" s="17">
        <v>3.5339999999999998</v>
      </c>
      <c r="J23" s="17">
        <v>498.19979999999998</v>
      </c>
      <c r="K23" s="21">
        <v>10.043710000000001</v>
      </c>
      <c r="L23" s="21">
        <v>10.043710000000001</v>
      </c>
    </row>
    <row r="24" spans="1:12" ht="15" customHeight="1" x14ac:dyDescent="0.3">
      <c r="B24" s="20"/>
      <c r="K24" s="16" t="s">
        <v>137</v>
      </c>
      <c r="L24" s="16">
        <f>AVERAGE(L18:L23)</f>
        <v>9.9064633333333347</v>
      </c>
    </row>
    <row r="25" spans="1:12" ht="15" customHeight="1" x14ac:dyDescent="0.3">
      <c r="B25" s="20"/>
      <c r="K25" s="16" t="s">
        <v>139</v>
      </c>
      <c r="L25" s="16">
        <f>STDEV(L18:L23)</f>
        <v>0.18937366592709415</v>
      </c>
    </row>
    <row r="26" spans="1:12" ht="15" customHeight="1" x14ac:dyDescent="0.3">
      <c r="B26" s="20"/>
    </row>
    <row r="27" spans="1:12" ht="15" customHeight="1" x14ac:dyDescent="0.3">
      <c r="B27" s="20"/>
    </row>
    <row r="28" spans="1:12" ht="15" customHeight="1" x14ac:dyDescent="0.3">
      <c r="B28" s="20"/>
    </row>
    <row r="29" spans="1:12" ht="15" customHeight="1" x14ac:dyDescent="0.3">
      <c r="B29" s="20"/>
    </row>
    <row r="30" spans="1:12" ht="15" customHeight="1" x14ac:dyDescent="0.3">
      <c r="B30" s="20"/>
    </row>
    <row r="31" spans="1:12" ht="15" customHeight="1" x14ac:dyDescent="0.3">
      <c r="B31" s="20"/>
    </row>
    <row r="32" spans="1:12" ht="15" customHeight="1" x14ac:dyDescent="0.3">
      <c r="B32" s="20"/>
    </row>
    <row r="33" spans="1:12" ht="15" customHeight="1" x14ac:dyDescent="0.3">
      <c r="A33" s="15" t="s">
        <v>122</v>
      </c>
      <c r="H33" s="15" t="s">
        <v>63</v>
      </c>
    </row>
    <row r="34" spans="1:12" ht="43.5" customHeight="1" x14ac:dyDescent="0.3">
      <c r="A34" s="17" t="s">
        <v>131</v>
      </c>
      <c r="B34" s="17" t="s">
        <v>120</v>
      </c>
      <c r="H34" s="17"/>
      <c r="I34" s="17" t="s">
        <v>121</v>
      </c>
      <c r="J34" s="17" t="s">
        <v>120</v>
      </c>
      <c r="K34" s="17" t="s">
        <v>131</v>
      </c>
      <c r="L34" s="21" t="s">
        <v>136</v>
      </c>
    </row>
    <row r="35" spans="1:12" ht="15" customHeight="1" x14ac:dyDescent="0.3">
      <c r="A35" s="17">
        <v>0</v>
      </c>
      <c r="B35" s="18">
        <v>0</v>
      </c>
      <c r="H35" s="17" t="s">
        <v>140</v>
      </c>
      <c r="I35" s="17">
        <v>6.1269999999999998</v>
      </c>
      <c r="J35" s="17">
        <v>3270.7685499999998</v>
      </c>
      <c r="K35" s="17">
        <f t="shared" ref="K35:K40" si="1">(J35+6.639)/5.5698</f>
        <v>588.42463822758452</v>
      </c>
      <c r="L35" s="21">
        <f t="shared" ref="L35:L40" si="2">K35</f>
        <v>588.42463822758452</v>
      </c>
    </row>
    <row r="36" spans="1:12" ht="15" customHeight="1" x14ac:dyDescent="0.3">
      <c r="A36" s="17">
        <v>5</v>
      </c>
      <c r="B36" s="18">
        <v>18.16</v>
      </c>
      <c r="H36" s="17" t="s">
        <v>141</v>
      </c>
      <c r="I36" s="17">
        <v>6.1079999999999997</v>
      </c>
      <c r="J36" s="17">
        <v>3262.4846200000002</v>
      </c>
      <c r="K36" s="17">
        <f t="shared" si="1"/>
        <v>586.93734424934473</v>
      </c>
      <c r="L36" s="21">
        <f t="shared" si="2"/>
        <v>586.93734424934473</v>
      </c>
    </row>
    <row r="37" spans="1:12" ht="15" customHeight="1" x14ac:dyDescent="0.3">
      <c r="A37" s="17">
        <v>20</v>
      </c>
      <c r="B37" s="18">
        <v>112.57</v>
      </c>
      <c r="H37" s="17" t="s">
        <v>142</v>
      </c>
      <c r="I37" s="17">
        <v>6.1150000000000002</v>
      </c>
      <c r="J37" s="17">
        <v>3253.3432600000001</v>
      </c>
      <c r="K37" s="17">
        <f t="shared" si="1"/>
        <v>585.29610758016452</v>
      </c>
      <c r="L37" s="21">
        <f t="shared" si="2"/>
        <v>585.29610758016452</v>
      </c>
    </row>
    <row r="38" spans="1:12" ht="15" customHeight="1" x14ac:dyDescent="0.3">
      <c r="A38" s="17">
        <v>50</v>
      </c>
      <c r="B38" s="18">
        <v>281.27</v>
      </c>
      <c r="H38" s="17" t="s">
        <v>143</v>
      </c>
      <c r="I38" s="17">
        <v>6.125</v>
      </c>
      <c r="J38" s="17">
        <v>3255.7197299999998</v>
      </c>
      <c r="K38" s="17">
        <f t="shared" si="1"/>
        <v>585.72277819670364</v>
      </c>
      <c r="L38" s="21">
        <f t="shared" si="2"/>
        <v>585.72277819670364</v>
      </c>
    </row>
    <row r="39" spans="1:12" ht="15" customHeight="1" x14ac:dyDescent="0.3">
      <c r="A39" s="17">
        <v>100</v>
      </c>
      <c r="B39" s="18">
        <v>541.37</v>
      </c>
      <c r="H39" s="17" t="s">
        <v>144</v>
      </c>
      <c r="I39" s="17">
        <v>6.1029999999999998</v>
      </c>
      <c r="J39" s="17">
        <v>3468.6460000000002</v>
      </c>
      <c r="K39" s="17">
        <f t="shared" si="1"/>
        <v>623.95148838378407</v>
      </c>
      <c r="L39" s="21">
        <f t="shared" si="2"/>
        <v>623.95148838378407</v>
      </c>
    </row>
    <row r="40" spans="1:12" ht="15" customHeight="1" x14ac:dyDescent="0.3">
      <c r="A40" s="17">
        <v>150</v>
      </c>
      <c r="B40" s="18">
        <v>810.82</v>
      </c>
      <c r="H40" s="17" t="s">
        <v>145</v>
      </c>
      <c r="I40" s="17">
        <v>6.1020000000000003</v>
      </c>
      <c r="J40" s="17">
        <v>3241.45703</v>
      </c>
      <c r="K40" s="17">
        <f t="shared" si="1"/>
        <v>583.1620578835865</v>
      </c>
      <c r="L40" s="21">
        <f t="shared" si="2"/>
        <v>583.1620578835865</v>
      </c>
    </row>
    <row r="41" spans="1:12" ht="15" customHeight="1" x14ac:dyDescent="0.3">
      <c r="A41" s="17">
        <v>200</v>
      </c>
      <c r="B41" s="18">
        <v>1078.4000000000001</v>
      </c>
      <c r="K41" s="16" t="s">
        <v>137</v>
      </c>
      <c r="L41" s="16">
        <f>AVERAGE(L35:L40)</f>
        <v>592.24906908686137</v>
      </c>
    </row>
    <row r="42" spans="1:12" ht="15" customHeight="1" x14ac:dyDescent="0.3">
      <c r="A42" s="17">
        <v>250</v>
      </c>
      <c r="B42" s="18">
        <v>1420.9</v>
      </c>
      <c r="K42" s="16" t="s">
        <v>139</v>
      </c>
      <c r="L42" s="16">
        <f>STDEV(L35:L40)</f>
        <v>15.629420977949144</v>
      </c>
    </row>
    <row r="43" spans="1:12" ht="15" customHeight="1" x14ac:dyDescent="0.3">
      <c r="C43" s="20"/>
    </row>
    <row r="44" spans="1:12" ht="15" customHeight="1" x14ac:dyDescent="0.3">
      <c r="B44" s="20"/>
    </row>
    <row r="45" spans="1:12" ht="15" customHeight="1" x14ac:dyDescent="0.3">
      <c r="B45" s="20"/>
    </row>
    <row r="46" spans="1:12" ht="15" customHeight="1" x14ac:dyDescent="0.3">
      <c r="B46" s="20"/>
    </row>
    <row r="48" spans="1:12" ht="24.5" customHeight="1" x14ac:dyDescent="0.3">
      <c r="A48" s="15" t="s">
        <v>123</v>
      </c>
      <c r="C48" s="20"/>
      <c r="H48" s="15" t="s">
        <v>70</v>
      </c>
    </row>
    <row r="49" spans="1:12" ht="41" customHeight="1" x14ac:dyDescent="0.3">
      <c r="A49" s="17" t="s">
        <v>131</v>
      </c>
      <c r="B49" s="17" t="s">
        <v>120</v>
      </c>
      <c r="H49" s="17"/>
      <c r="I49" s="17" t="s">
        <v>121</v>
      </c>
      <c r="J49" s="17" t="s">
        <v>120</v>
      </c>
      <c r="K49" s="17" t="s">
        <v>131</v>
      </c>
      <c r="L49" s="21" t="s">
        <v>136</v>
      </c>
    </row>
    <row r="50" spans="1:12" ht="15" customHeight="1" x14ac:dyDescent="0.3">
      <c r="A50" s="17">
        <v>0</v>
      </c>
      <c r="B50" s="18">
        <v>0</v>
      </c>
      <c r="H50" s="17" t="s">
        <v>140</v>
      </c>
      <c r="I50" s="17">
        <v>7.2519999999999998</v>
      </c>
      <c r="J50" s="17">
        <v>796.48473999999999</v>
      </c>
      <c r="K50" s="21">
        <f t="shared" ref="K50:K55" si="3">(J50+34.5687)/35.5691</f>
        <v>23.364477594316416</v>
      </c>
      <c r="L50" s="21">
        <f>K50</f>
        <v>23.364477594316416</v>
      </c>
    </row>
    <row r="51" spans="1:12" ht="15" customHeight="1" x14ac:dyDescent="0.3">
      <c r="A51" s="17">
        <v>5</v>
      </c>
      <c r="B51" s="18">
        <v>120.37334</v>
      </c>
      <c r="H51" s="17" t="s">
        <v>141</v>
      </c>
      <c r="I51" s="17">
        <v>7.6050000000000004</v>
      </c>
      <c r="J51" s="17">
        <v>522.07512999999994</v>
      </c>
      <c r="K51" s="21">
        <f t="shared" si="3"/>
        <v>15.649646181657674</v>
      </c>
      <c r="L51" s="21">
        <f t="shared" ref="L51:L55" si="4">K51</f>
        <v>15.649646181657674</v>
      </c>
    </row>
    <row r="52" spans="1:12" ht="15" customHeight="1" x14ac:dyDescent="0.3">
      <c r="A52" s="17">
        <v>20</v>
      </c>
      <c r="B52" s="18">
        <v>710.81488000000002</v>
      </c>
      <c r="H52" s="17" t="s">
        <v>142</v>
      </c>
      <c r="I52" s="17">
        <v>7.617</v>
      </c>
      <c r="J52" s="17">
        <v>514.14246000000003</v>
      </c>
      <c r="K52" s="21">
        <f t="shared" si="3"/>
        <v>15.426624795117112</v>
      </c>
      <c r="L52" s="21">
        <f t="shared" si="4"/>
        <v>15.426624795117112</v>
      </c>
    </row>
    <row r="53" spans="1:12" ht="15" customHeight="1" x14ac:dyDescent="0.3">
      <c r="A53" s="17">
        <v>50</v>
      </c>
      <c r="B53" s="18">
        <v>1804.7165500000001</v>
      </c>
      <c r="H53" s="17" t="s">
        <v>143</v>
      </c>
      <c r="I53" s="17">
        <v>7.625</v>
      </c>
      <c r="J53" s="17">
        <v>437.13968</v>
      </c>
      <c r="K53" s="21">
        <f t="shared" si="3"/>
        <v>13.261746291022263</v>
      </c>
      <c r="L53" s="21">
        <f t="shared" si="4"/>
        <v>13.261746291022263</v>
      </c>
    </row>
    <row r="54" spans="1:12" ht="15" customHeight="1" x14ac:dyDescent="0.3">
      <c r="A54" s="17">
        <v>100</v>
      </c>
      <c r="B54" s="18">
        <v>3526.40771</v>
      </c>
      <c r="H54" s="17" t="s">
        <v>144</v>
      </c>
      <c r="I54" s="17">
        <v>7.6040000000000001</v>
      </c>
      <c r="J54" s="17">
        <v>454.97348</v>
      </c>
      <c r="K54" s="21">
        <f t="shared" si="3"/>
        <v>13.763130919815232</v>
      </c>
      <c r="L54" s="21">
        <f t="shared" si="4"/>
        <v>13.763130919815232</v>
      </c>
    </row>
    <row r="55" spans="1:12" ht="15" customHeight="1" x14ac:dyDescent="0.3">
      <c r="A55" s="17">
        <v>150</v>
      </c>
      <c r="B55" s="18">
        <v>5199.5966799999997</v>
      </c>
      <c r="H55" s="17" t="s">
        <v>145</v>
      </c>
      <c r="I55" s="17">
        <v>7.6020000000000003</v>
      </c>
      <c r="J55" s="17">
        <v>439.40280000000001</v>
      </c>
      <c r="K55" s="21">
        <f t="shared" si="3"/>
        <v>13.325372303488141</v>
      </c>
      <c r="L55" s="21">
        <f t="shared" si="4"/>
        <v>13.325372303488141</v>
      </c>
    </row>
    <row r="56" spans="1:12" ht="15" customHeight="1" x14ac:dyDescent="0.3">
      <c r="A56" s="17">
        <v>200</v>
      </c>
      <c r="B56" s="18">
        <v>6809.0541999999996</v>
      </c>
      <c r="K56" s="16" t="s">
        <v>137</v>
      </c>
      <c r="L56" s="16">
        <f>AVERAGE(L50:L55)</f>
        <v>15.798499680902808</v>
      </c>
    </row>
    <row r="57" spans="1:12" ht="15" customHeight="1" x14ac:dyDescent="0.3">
      <c r="A57" s="17">
        <v>250</v>
      </c>
      <c r="B57" s="18">
        <v>9118.5029300000006</v>
      </c>
      <c r="C57" s="20"/>
      <c r="K57" s="16" t="s">
        <v>139</v>
      </c>
      <c r="L57" s="16">
        <f>STDEV(L50:L55)</f>
        <v>3.8496408367736716</v>
      </c>
    </row>
    <row r="58" spans="1:12" ht="15" customHeight="1" x14ac:dyDescent="0.3">
      <c r="B58" s="20"/>
      <c r="C58" s="20"/>
    </row>
    <row r="59" spans="1:12" ht="15" customHeight="1" x14ac:dyDescent="0.3">
      <c r="B59" s="20"/>
      <c r="C59" s="20"/>
    </row>
    <row r="60" spans="1:12" ht="15" customHeight="1" x14ac:dyDescent="0.3">
      <c r="C60" s="20"/>
    </row>
    <row r="61" spans="1:12" ht="15" customHeight="1" x14ac:dyDescent="0.3">
      <c r="C61" s="20"/>
    </row>
    <row r="62" spans="1:12" ht="15" customHeight="1" x14ac:dyDescent="0.3">
      <c r="C62" s="20"/>
    </row>
    <row r="63" spans="1:12" ht="15" customHeight="1" x14ac:dyDescent="0.3">
      <c r="C63" s="20"/>
    </row>
    <row r="64" spans="1:12" ht="15" customHeight="1" x14ac:dyDescent="0.3">
      <c r="C64" s="20"/>
    </row>
    <row r="65" spans="1:12" ht="15" customHeight="1" x14ac:dyDescent="0.3">
      <c r="A65" s="15" t="s">
        <v>124</v>
      </c>
      <c r="C65" s="20"/>
      <c r="H65" s="15" t="s">
        <v>125</v>
      </c>
    </row>
    <row r="66" spans="1:12" ht="41.5" customHeight="1" x14ac:dyDescent="0.3">
      <c r="A66" s="17" t="s">
        <v>131</v>
      </c>
      <c r="B66" s="17" t="s">
        <v>120</v>
      </c>
      <c r="H66" s="17"/>
      <c r="I66" s="17" t="s">
        <v>121</v>
      </c>
      <c r="J66" s="17" t="s">
        <v>120</v>
      </c>
      <c r="K66" s="17" t="s">
        <v>131</v>
      </c>
      <c r="L66" s="21" t="s">
        <v>136</v>
      </c>
    </row>
    <row r="67" spans="1:12" ht="15" customHeight="1" x14ac:dyDescent="0.3">
      <c r="A67" s="17">
        <v>0</v>
      </c>
      <c r="B67" s="18">
        <v>0</v>
      </c>
      <c r="H67" s="17" t="s">
        <v>140</v>
      </c>
      <c r="I67" s="17">
        <v>11.593999999999999</v>
      </c>
      <c r="J67" s="17">
        <v>295.28656000000001</v>
      </c>
      <c r="K67" s="21">
        <f t="shared" ref="K67:K72" si="5">(J67-4.4576)/7.9559</f>
        <v>36.555130154979324</v>
      </c>
      <c r="L67" s="21">
        <f>K67</f>
        <v>36.555130154979324</v>
      </c>
    </row>
    <row r="68" spans="1:12" ht="15" customHeight="1" x14ac:dyDescent="0.3">
      <c r="A68" s="17">
        <v>5</v>
      </c>
      <c r="B68" s="18">
        <v>28.922940000000001</v>
      </c>
      <c r="H68" s="17" t="s">
        <v>141</v>
      </c>
      <c r="I68" s="17">
        <v>11.577</v>
      </c>
      <c r="J68" s="17">
        <v>333.19970999999998</v>
      </c>
      <c r="K68" s="21">
        <f t="shared" si="5"/>
        <v>41.320543244636056</v>
      </c>
      <c r="L68" s="21">
        <f t="shared" ref="L68:L72" si="6">K68</f>
        <v>41.320543244636056</v>
      </c>
    </row>
    <row r="69" spans="1:12" ht="15" customHeight="1" x14ac:dyDescent="0.3">
      <c r="A69" s="17">
        <v>20</v>
      </c>
      <c r="B69" s="18">
        <v>168.68797000000001</v>
      </c>
      <c r="H69" s="17" t="s">
        <v>142</v>
      </c>
      <c r="I69" s="17">
        <v>11.587999999999999</v>
      </c>
      <c r="J69" s="17">
        <v>313.16721000000001</v>
      </c>
      <c r="K69" s="21">
        <f t="shared" si="5"/>
        <v>38.802600585728833</v>
      </c>
      <c r="L69" s="21">
        <f t="shared" si="6"/>
        <v>38.802600585728833</v>
      </c>
    </row>
    <row r="70" spans="1:12" ht="15" customHeight="1" x14ac:dyDescent="0.3">
      <c r="A70" s="17">
        <v>50</v>
      </c>
      <c r="B70" s="18">
        <v>418.83742999999998</v>
      </c>
      <c r="H70" s="17" t="s">
        <v>143</v>
      </c>
      <c r="I70" s="17">
        <v>11.589</v>
      </c>
      <c r="J70" s="17">
        <v>295.23018999999999</v>
      </c>
      <c r="K70" s="21">
        <f t="shared" si="5"/>
        <v>36.548044847220304</v>
      </c>
      <c r="L70" s="21">
        <f t="shared" si="6"/>
        <v>36.548044847220304</v>
      </c>
    </row>
    <row r="71" spans="1:12" ht="15" customHeight="1" x14ac:dyDescent="0.3">
      <c r="A71" s="17">
        <v>100</v>
      </c>
      <c r="B71" s="18">
        <v>813.01367000000005</v>
      </c>
      <c r="H71" s="17" t="s">
        <v>144</v>
      </c>
      <c r="I71" s="17">
        <v>11.569000000000001</v>
      </c>
      <c r="J71" s="17">
        <v>334.32913000000002</v>
      </c>
      <c r="K71" s="21">
        <f t="shared" si="5"/>
        <v>41.462503299438154</v>
      </c>
      <c r="L71" s="21">
        <f t="shared" si="6"/>
        <v>41.462503299438154</v>
      </c>
    </row>
    <row r="72" spans="1:12" ht="15" customHeight="1" x14ac:dyDescent="0.3">
      <c r="A72" s="17">
        <v>150</v>
      </c>
      <c r="B72" s="18">
        <v>1196.07141</v>
      </c>
      <c r="H72" s="17" t="s">
        <v>145</v>
      </c>
      <c r="I72" s="17">
        <v>11.569000000000001</v>
      </c>
      <c r="J72" s="17">
        <v>337.53280999999998</v>
      </c>
      <c r="K72" s="21">
        <f t="shared" si="5"/>
        <v>41.865183071682651</v>
      </c>
      <c r="L72" s="21">
        <f t="shared" si="6"/>
        <v>41.865183071682651</v>
      </c>
    </row>
    <row r="73" spans="1:12" ht="15" customHeight="1" x14ac:dyDescent="0.3">
      <c r="A73" s="17">
        <v>200</v>
      </c>
      <c r="B73" s="18">
        <v>1567.7440200000001</v>
      </c>
      <c r="K73" s="16" t="s">
        <v>137</v>
      </c>
      <c r="L73" s="16">
        <f>AVERAGE(L67:L72)</f>
        <v>39.425667533947554</v>
      </c>
    </row>
    <row r="74" spans="1:12" ht="15" customHeight="1" x14ac:dyDescent="0.3">
      <c r="A74" s="17">
        <v>250</v>
      </c>
      <c r="B74" s="18">
        <v>2008.2000700000001</v>
      </c>
      <c r="C74" s="20"/>
      <c r="K74" s="16" t="s">
        <v>139</v>
      </c>
      <c r="L74" s="16">
        <f>STDEV(L67:L72)</f>
        <v>2.4738391033603477</v>
      </c>
    </row>
    <row r="75" spans="1:12" ht="15" customHeight="1" x14ac:dyDescent="0.3">
      <c r="C75" s="20"/>
    </row>
    <row r="76" spans="1:12" ht="15" customHeight="1" x14ac:dyDescent="0.3">
      <c r="B76" s="20"/>
    </row>
    <row r="77" spans="1:12" ht="15" customHeight="1" x14ac:dyDescent="0.3">
      <c r="C77" s="20"/>
    </row>
    <row r="78" spans="1:12" ht="15" customHeight="1" x14ac:dyDescent="0.3">
      <c r="A78" s="15" t="s">
        <v>126</v>
      </c>
      <c r="C78" s="20"/>
      <c r="H78" s="15" t="s">
        <v>126</v>
      </c>
    </row>
    <row r="79" spans="1:12" ht="41" customHeight="1" x14ac:dyDescent="0.3">
      <c r="A79" s="17" t="s">
        <v>131</v>
      </c>
      <c r="B79" s="17" t="s">
        <v>120</v>
      </c>
      <c r="H79" s="17"/>
      <c r="I79" s="17" t="s">
        <v>121</v>
      </c>
      <c r="J79" s="17" t="s">
        <v>120</v>
      </c>
      <c r="K79" s="17" t="s">
        <v>131</v>
      </c>
      <c r="L79" s="21" t="s">
        <v>136</v>
      </c>
    </row>
    <row r="80" spans="1:12" ht="15" customHeight="1" x14ac:dyDescent="0.3">
      <c r="A80" s="17">
        <v>0</v>
      </c>
      <c r="B80" s="18">
        <v>0</v>
      </c>
      <c r="H80" s="17" t="s">
        <v>140</v>
      </c>
      <c r="I80" s="17">
        <v>12.162000000000001</v>
      </c>
      <c r="J80" s="17">
        <v>219.63879</v>
      </c>
      <c r="K80" s="21">
        <f>(J80+11.6148)/20.2597</f>
        <v>11.414462701816909</v>
      </c>
      <c r="L80" s="21">
        <f>K80</f>
        <v>11.414462701816909</v>
      </c>
    </row>
    <row r="81" spans="1:12" ht="15" customHeight="1" x14ac:dyDescent="0.3">
      <c r="A81" s="17">
        <v>5</v>
      </c>
      <c r="B81" s="18">
        <v>72.218130000000002</v>
      </c>
      <c r="H81" s="17" t="s">
        <v>141</v>
      </c>
      <c r="I81" s="17">
        <v>12.148999999999999</v>
      </c>
      <c r="J81" s="17">
        <v>226.64734000000001</v>
      </c>
      <c r="K81" s="21">
        <f t="shared" ref="K81:K85" si="7">(J81+11.6148)/20.2597</f>
        <v>11.760398228996483</v>
      </c>
      <c r="L81" s="21">
        <f t="shared" ref="L81:L85" si="8">K81</f>
        <v>11.760398228996483</v>
      </c>
    </row>
    <row r="82" spans="1:12" ht="15" customHeight="1" x14ac:dyDescent="0.3">
      <c r="A82" s="17">
        <v>20</v>
      </c>
      <c r="B82" s="18">
        <v>415.59219000000002</v>
      </c>
      <c r="H82" s="17" t="s">
        <v>142</v>
      </c>
      <c r="I82" s="17">
        <v>12.16</v>
      </c>
      <c r="J82" s="17">
        <v>216.04822999999999</v>
      </c>
      <c r="K82" s="21">
        <f t="shared" si="7"/>
        <v>11.237235990661263</v>
      </c>
      <c r="L82" s="21">
        <f t="shared" si="8"/>
        <v>11.237235990661263</v>
      </c>
    </row>
    <row r="83" spans="1:12" ht="15" customHeight="1" x14ac:dyDescent="0.3">
      <c r="A83" s="17">
        <v>50</v>
      </c>
      <c r="B83" s="18">
        <v>1042.8313000000001</v>
      </c>
      <c r="H83" s="17" t="s">
        <v>143</v>
      </c>
      <c r="I83" s="17">
        <v>12.161</v>
      </c>
      <c r="J83" s="17">
        <v>220.32543999999999</v>
      </c>
      <c r="K83" s="21">
        <f t="shared" si="7"/>
        <v>11.448355108910793</v>
      </c>
      <c r="L83" s="21">
        <f t="shared" si="8"/>
        <v>11.448355108910793</v>
      </c>
    </row>
    <row r="84" spans="1:12" ht="15" customHeight="1" x14ac:dyDescent="0.3">
      <c r="A84" s="17">
        <v>100</v>
      </c>
      <c r="B84" s="18">
        <v>2021.3470500000001</v>
      </c>
      <c r="H84" s="17" t="s">
        <v>144</v>
      </c>
      <c r="I84" s="17">
        <v>12.146000000000001</v>
      </c>
      <c r="J84" s="17">
        <v>234.10283000000001</v>
      </c>
      <c r="K84" s="21">
        <f t="shared" si="7"/>
        <v>12.128394300014316</v>
      </c>
      <c r="L84" s="21">
        <f t="shared" si="8"/>
        <v>12.128394300014316</v>
      </c>
    </row>
    <row r="85" spans="1:12" ht="15" customHeight="1" x14ac:dyDescent="0.3">
      <c r="A85" s="17">
        <v>150</v>
      </c>
      <c r="B85" s="18">
        <v>2972.7717299999999</v>
      </c>
      <c r="H85" s="17" t="s">
        <v>145</v>
      </c>
      <c r="I85" s="17">
        <v>12.143000000000001</v>
      </c>
      <c r="J85" s="17">
        <v>236.51572999999999</v>
      </c>
      <c r="K85" s="21">
        <f t="shared" si="7"/>
        <v>12.247492805915192</v>
      </c>
      <c r="L85" s="21">
        <f t="shared" si="8"/>
        <v>12.247492805915192</v>
      </c>
    </row>
    <row r="86" spans="1:12" ht="15" customHeight="1" x14ac:dyDescent="0.3">
      <c r="A86" s="17">
        <v>200</v>
      </c>
      <c r="B86" s="18">
        <v>3888.8737799999999</v>
      </c>
      <c r="K86" s="16" t="s">
        <v>137</v>
      </c>
      <c r="L86" s="16">
        <f>AVERAGE(L80:L85)</f>
        <v>11.706056522719159</v>
      </c>
    </row>
    <row r="87" spans="1:12" ht="15" customHeight="1" x14ac:dyDescent="0.3">
      <c r="A87" s="17">
        <v>250</v>
      </c>
      <c r="B87" s="18">
        <v>5194.7040999999999</v>
      </c>
      <c r="C87" s="20"/>
      <c r="K87" s="16" t="s">
        <v>139</v>
      </c>
      <c r="L87" s="16">
        <f>STDEV(L80:L85)</f>
        <v>0.41126758546696374</v>
      </c>
    </row>
    <row r="94" spans="1:12" ht="15" customHeight="1" x14ac:dyDescent="0.3">
      <c r="A94" s="15" t="s">
        <v>127</v>
      </c>
      <c r="C94" s="20"/>
      <c r="H94" s="15" t="s">
        <v>75</v>
      </c>
    </row>
    <row r="95" spans="1:12" ht="41" customHeight="1" x14ac:dyDescent="0.3">
      <c r="A95" s="17" t="s">
        <v>131</v>
      </c>
      <c r="B95" s="17" t="s">
        <v>120</v>
      </c>
      <c r="H95" s="17"/>
      <c r="I95" s="17" t="s">
        <v>121</v>
      </c>
      <c r="J95" s="17" t="s">
        <v>120</v>
      </c>
      <c r="K95" s="17" t="s">
        <v>135</v>
      </c>
      <c r="L95" s="21" t="s">
        <v>136</v>
      </c>
    </row>
    <row r="96" spans="1:12" ht="15" customHeight="1" x14ac:dyDescent="0.3">
      <c r="A96" s="17">
        <v>0</v>
      </c>
      <c r="B96" s="18">
        <v>0</v>
      </c>
      <c r="H96" s="17" t="s">
        <v>140</v>
      </c>
      <c r="I96" s="17">
        <v>18.068000000000001</v>
      </c>
      <c r="J96" s="17">
        <v>21.238140000000001</v>
      </c>
      <c r="K96" s="21">
        <f>(J96+8.8951)/13.7669</f>
        <v>2.1888181071991517</v>
      </c>
      <c r="L96" s="21">
        <f>K96</f>
        <v>2.1888181071991517</v>
      </c>
    </row>
    <row r="97" spans="1:12" ht="15" customHeight="1" x14ac:dyDescent="0.3">
      <c r="A97" s="17">
        <v>5</v>
      </c>
      <c r="B97" s="18">
        <v>48.550890000000003</v>
      </c>
      <c r="H97" s="17" t="s">
        <v>141</v>
      </c>
      <c r="I97" s="17">
        <v>18.041</v>
      </c>
      <c r="J97" s="17">
        <v>28.675170000000001</v>
      </c>
      <c r="K97" s="21">
        <f t="shared" ref="K97:K101" si="9">(J97+8.8951)/13.7669</f>
        <v>2.7290290479338122</v>
      </c>
      <c r="L97" s="21">
        <f t="shared" ref="L97:L101" si="10">K97</f>
        <v>2.7290290479338122</v>
      </c>
    </row>
    <row r="98" spans="1:12" ht="15" customHeight="1" x14ac:dyDescent="0.3">
      <c r="A98" s="17">
        <v>20</v>
      </c>
      <c r="B98" s="18">
        <v>278.24146000000002</v>
      </c>
      <c r="H98" s="17" t="s">
        <v>142</v>
      </c>
      <c r="I98" s="17">
        <v>18.059000000000001</v>
      </c>
      <c r="J98" s="17">
        <v>24.82929</v>
      </c>
      <c r="K98" s="21">
        <f t="shared" si="9"/>
        <v>2.4496720394569582</v>
      </c>
      <c r="L98" s="21">
        <f t="shared" si="10"/>
        <v>2.4496720394569582</v>
      </c>
    </row>
    <row r="99" spans="1:12" ht="15" customHeight="1" x14ac:dyDescent="0.3">
      <c r="A99" s="17">
        <v>50</v>
      </c>
      <c r="B99" s="18">
        <v>705.52979000000005</v>
      </c>
      <c r="H99" s="17" t="s">
        <v>143</v>
      </c>
      <c r="I99" s="17">
        <v>18.059000000000001</v>
      </c>
      <c r="J99" s="17">
        <v>21.044450000000001</v>
      </c>
      <c r="K99" s="21">
        <f t="shared" si="9"/>
        <v>2.1747488541356441</v>
      </c>
      <c r="L99" s="21">
        <f t="shared" si="10"/>
        <v>2.1747488541356441</v>
      </c>
    </row>
    <row r="100" spans="1:12" ht="15" customHeight="1" x14ac:dyDescent="0.3">
      <c r="A100" s="17">
        <v>100</v>
      </c>
      <c r="B100" s="18">
        <v>1375.0485799999999</v>
      </c>
      <c r="H100" s="17" t="s">
        <v>144</v>
      </c>
      <c r="I100" s="17">
        <v>18.042999999999999</v>
      </c>
      <c r="J100" s="17">
        <v>34.046169999999996</v>
      </c>
      <c r="K100" s="21">
        <f t="shared" si="9"/>
        <v>3.1191677138644138</v>
      </c>
      <c r="L100" s="21">
        <f t="shared" si="10"/>
        <v>3.1191677138644138</v>
      </c>
    </row>
    <row r="101" spans="1:12" ht="15" customHeight="1" x14ac:dyDescent="0.3">
      <c r="A101" s="17">
        <v>150</v>
      </c>
      <c r="B101" s="18">
        <v>2023.3472899999999</v>
      </c>
      <c r="H101" s="17" t="s">
        <v>145</v>
      </c>
      <c r="I101" s="17">
        <v>18.032</v>
      </c>
      <c r="J101" s="17">
        <v>33.366579999999999</v>
      </c>
      <c r="K101" s="21">
        <f t="shared" si="9"/>
        <v>3.069803659502139</v>
      </c>
      <c r="L101" s="21">
        <f t="shared" si="10"/>
        <v>3.069803659502139</v>
      </c>
    </row>
    <row r="102" spans="1:12" ht="15" customHeight="1" x14ac:dyDescent="0.3">
      <c r="A102" s="17">
        <v>200</v>
      </c>
      <c r="B102" s="18">
        <v>2641.0864299999998</v>
      </c>
      <c r="K102" s="16" t="s">
        <v>137</v>
      </c>
      <c r="L102" s="16">
        <f>AVERAGE(L96:L101)</f>
        <v>2.6218732370153535</v>
      </c>
    </row>
    <row r="103" spans="1:12" ht="15" customHeight="1" x14ac:dyDescent="0.3">
      <c r="A103" s="17">
        <v>250</v>
      </c>
      <c r="B103" s="18">
        <v>3526.4116199999999</v>
      </c>
      <c r="C103" s="20"/>
      <c r="K103" s="16" t="s">
        <v>139</v>
      </c>
      <c r="L103" s="16">
        <f>STDEV(L96:L101)</f>
        <v>0.41869703595167568</v>
      </c>
    </row>
    <row r="107" spans="1:12" ht="25.5" customHeight="1" x14ac:dyDescent="0.3">
      <c r="A107" s="15" t="s">
        <v>128</v>
      </c>
      <c r="H107" s="15" t="s">
        <v>129</v>
      </c>
    </row>
    <row r="108" spans="1:12" ht="37.5" customHeight="1" x14ac:dyDescent="0.3">
      <c r="A108" s="17" t="s">
        <v>131</v>
      </c>
      <c r="B108" s="17" t="s">
        <v>120</v>
      </c>
      <c r="H108" s="17"/>
      <c r="I108" s="17" t="s">
        <v>121</v>
      </c>
      <c r="J108" s="17" t="s">
        <v>120</v>
      </c>
      <c r="K108" s="17" t="s">
        <v>131</v>
      </c>
      <c r="L108" s="21" t="s">
        <v>136</v>
      </c>
    </row>
    <row r="109" spans="1:12" ht="15" customHeight="1" x14ac:dyDescent="0.3">
      <c r="A109" s="17">
        <v>0</v>
      </c>
      <c r="B109" s="18">
        <v>0</v>
      </c>
      <c r="H109" s="17" t="s">
        <v>140</v>
      </c>
      <c r="I109" s="17" t="s">
        <v>130</v>
      </c>
      <c r="J109" s="17" t="s">
        <v>130</v>
      </c>
      <c r="K109" s="21" t="s">
        <v>130</v>
      </c>
      <c r="L109" s="21" t="s">
        <v>130</v>
      </c>
    </row>
    <row r="110" spans="1:12" ht="15" customHeight="1" x14ac:dyDescent="0.3">
      <c r="A110" s="17">
        <v>5</v>
      </c>
      <c r="B110" s="18">
        <v>66.519000000000005</v>
      </c>
      <c r="H110" s="17" t="s">
        <v>141</v>
      </c>
      <c r="I110" s="17" t="s">
        <v>130</v>
      </c>
      <c r="J110" s="17" t="s">
        <v>130</v>
      </c>
      <c r="K110" s="21" t="s">
        <v>130</v>
      </c>
      <c r="L110" s="21" t="s">
        <v>130</v>
      </c>
    </row>
    <row r="111" spans="1:12" ht="15" customHeight="1" x14ac:dyDescent="0.3">
      <c r="A111" s="17">
        <v>20</v>
      </c>
      <c r="B111" s="18">
        <v>367.26436999999999</v>
      </c>
      <c r="H111" s="17" t="s">
        <v>142</v>
      </c>
      <c r="I111" s="17" t="s">
        <v>130</v>
      </c>
      <c r="J111" s="17" t="s">
        <v>130</v>
      </c>
      <c r="K111" s="21" t="s">
        <v>130</v>
      </c>
      <c r="L111" s="21" t="s">
        <v>130</v>
      </c>
    </row>
    <row r="112" spans="1:12" ht="15" customHeight="1" x14ac:dyDescent="0.3">
      <c r="A112" s="17">
        <v>50</v>
      </c>
      <c r="B112" s="18">
        <v>931.42987000000005</v>
      </c>
      <c r="H112" s="17" t="s">
        <v>143</v>
      </c>
      <c r="I112" s="17" t="s">
        <v>130</v>
      </c>
      <c r="J112" s="17" t="s">
        <v>130</v>
      </c>
      <c r="K112" s="21" t="s">
        <v>130</v>
      </c>
      <c r="L112" s="21" t="s">
        <v>130</v>
      </c>
    </row>
    <row r="113" spans="1:12" ht="15" customHeight="1" x14ac:dyDescent="0.3">
      <c r="A113" s="17">
        <v>100</v>
      </c>
      <c r="B113" s="18">
        <v>1813.54187</v>
      </c>
      <c r="H113" s="17" t="s">
        <v>144</v>
      </c>
      <c r="I113" s="17" t="s">
        <v>130</v>
      </c>
      <c r="J113" s="17" t="s">
        <v>130</v>
      </c>
      <c r="K113" s="21" t="s">
        <v>130</v>
      </c>
      <c r="L113" s="21" t="s">
        <v>130</v>
      </c>
    </row>
    <row r="114" spans="1:12" ht="15" customHeight="1" x14ac:dyDescent="0.3">
      <c r="A114" s="17">
        <v>150</v>
      </c>
      <c r="B114" s="18">
        <v>2666.8525399999999</v>
      </c>
      <c r="H114" s="17" t="s">
        <v>145</v>
      </c>
      <c r="I114" s="17" t="s">
        <v>130</v>
      </c>
      <c r="J114" s="17" t="s">
        <v>130</v>
      </c>
      <c r="K114" s="21" t="s">
        <v>130</v>
      </c>
      <c r="L114" s="21" t="s">
        <v>130</v>
      </c>
    </row>
    <row r="115" spans="1:12" ht="15" customHeight="1" x14ac:dyDescent="0.3">
      <c r="A115" s="17">
        <v>200</v>
      </c>
      <c r="B115" s="18">
        <v>3478.8474099999999</v>
      </c>
      <c r="K115" s="16" t="s">
        <v>137</v>
      </c>
      <c r="L115" s="16" t="s">
        <v>130</v>
      </c>
    </row>
    <row r="116" spans="1:12" ht="15" customHeight="1" x14ac:dyDescent="0.3">
      <c r="A116" s="17">
        <v>250</v>
      </c>
      <c r="B116" s="18">
        <v>4652.0581099999999</v>
      </c>
      <c r="C116" s="20"/>
      <c r="K116" s="16" t="s">
        <v>139</v>
      </c>
      <c r="L116" s="16" t="s">
        <v>130</v>
      </c>
    </row>
    <row r="117" spans="1:12" ht="15" customHeight="1" x14ac:dyDescent="0.3">
      <c r="C117" s="20"/>
    </row>
    <row r="156" spans="3:3" ht="15" customHeight="1" x14ac:dyDescent="0.3">
      <c r="C156" s="20"/>
    </row>
    <row r="157" spans="3:3" ht="15" customHeight="1" x14ac:dyDescent="0.3">
      <c r="C157" s="20"/>
    </row>
    <row r="158" spans="3:3" ht="15" customHeight="1" x14ac:dyDescent="0.3">
      <c r="C158" s="20"/>
    </row>
    <row r="159" spans="3:3" ht="15" customHeight="1" x14ac:dyDescent="0.3">
      <c r="C159" s="20"/>
    </row>
  </sheetData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556B5-6C3B-4999-8728-513AFFF9A0A0}">
  <dimension ref="A1:H51"/>
  <sheetViews>
    <sheetView topLeftCell="A25" workbookViewId="0">
      <selection activeCell="J29" sqref="J29"/>
    </sheetView>
  </sheetViews>
  <sheetFormatPr defaultRowHeight="14" x14ac:dyDescent="0.3"/>
  <cols>
    <col min="1" max="1" width="6.58203125" style="6" customWidth="1"/>
    <col min="2" max="2" width="44" style="6" customWidth="1"/>
    <col min="3" max="3" width="10.4140625" style="6" customWidth="1"/>
    <col min="4" max="4" width="8.83203125" style="6" customWidth="1"/>
    <col min="5" max="5" width="7.5" style="6" customWidth="1"/>
    <col min="6" max="6" width="9.25" style="6" customWidth="1"/>
    <col min="7" max="7" width="7.33203125" style="6" customWidth="1"/>
    <col min="8" max="8" width="11.4140625" style="6" customWidth="1"/>
    <col min="9" max="16384" width="8.6640625" style="6"/>
  </cols>
  <sheetData>
    <row r="1" spans="1:8" x14ac:dyDescent="0.3">
      <c r="A1" s="29" t="s">
        <v>118</v>
      </c>
      <c r="B1" s="29"/>
      <c r="C1" s="29"/>
      <c r="D1" s="29"/>
      <c r="E1" s="29"/>
      <c r="F1" s="29"/>
      <c r="G1" s="29"/>
      <c r="H1" s="29"/>
    </row>
    <row r="2" spans="1:8" ht="27" x14ac:dyDescent="0.3">
      <c r="A2" s="7" t="s">
        <v>12</v>
      </c>
      <c r="B2" s="7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</row>
    <row r="3" spans="1:8" ht="15.5" x14ac:dyDescent="0.3">
      <c r="A3" s="8">
        <v>1</v>
      </c>
      <c r="B3" s="8" t="s">
        <v>20</v>
      </c>
      <c r="C3" s="8" t="s">
        <v>21</v>
      </c>
      <c r="D3" s="9">
        <v>132.00559999999999</v>
      </c>
      <c r="E3" s="9">
        <v>0.94599999999999995</v>
      </c>
      <c r="F3" s="10">
        <v>5970000000</v>
      </c>
      <c r="G3" s="9">
        <v>99.3</v>
      </c>
      <c r="H3" s="8" t="s">
        <v>22</v>
      </c>
    </row>
    <row r="4" spans="1:8" ht="15.5" x14ac:dyDescent="0.3">
      <c r="A4" s="8">
        <v>2</v>
      </c>
      <c r="B4" s="8" t="s">
        <v>23</v>
      </c>
      <c r="C4" s="8" t="s">
        <v>24</v>
      </c>
      <c r="D4" s="9">
        <v>176.03190000000001</v>
      </c>
      <c r="E4" s="9">
        <v>0.89</v>
      </c>
      <c r="F4" s="10">
        <v>1990000000</v>
      </c>
      <c r="G4" s="9">
        <v>91.2</v>
      </c>
      <c r="H4" s="8" t="s">
        <v>22</v>
      </c>
    </row>
    <row r="5" spans="1:8" ht="15.5" x14ac:dyDescent="0.3">
      <c r="A5" s="8">
        <v>3</v>
      </c>
      <c r="B5" s="8" t="s">
        <v>25</v>
      </c>
      <c r="C5" s="8" t="s">
        <v>26</v>
      </c>
      <c r="D5" s="9">
        <v>116.01090000000001</v>
      </c>
      <c r="E5" s="9">
        <v>0.89400000000000002</v>
      </c>
      <c r="F5" s="10">
        <v>672000000</v>
      </c>
      <c r="G5" s="9">
        <v>94.6</v>
      </c>
      <c r="H5" s="8" t="s">
        <v>22</v>
      </c>
    </row>
    <row r="6" spans="1:8" ht="15.5" x14ac:dyDescent="0.3">
      <c r="A6" s="8">
        <v>4</v>
      </c>
      <c r="B6" s="8" t="s">
        <v>27</v>
      </c>
      <c r="C6" s="8" t="s">
        <v>28</v>
      </c>
      <c r="D6" s="9">
        <v>134.0214</v>
      </c>
      <c r="E6" s="9">
        <v>0.89700000000000002</v>
      </c>
      <c r="F6" s="10">
        <v>611000000</v>
      </c>
      <c r="G6" s="9">
        <v>99.7</v>
      </c>
      <c r="H6" s="8" t="s">
        <v>22</v>
      </c>
    </row>
    <row r="7" spans="1:8" ht="15.5" x14ac:dyDescent="0.3">
      <c r="A7" s="8">
        <v>5</v>
      </c>
      <c r="B7" s="8" t="s">
        <v>29</v>
      </c>
      <c r="C7" s="8" t="s">
        <v>30</v>
      </c>
      <c r="D7" s="9">
        <v>488.35</v>
      </c>
      <c r="E7" s="9">
        <v>7.3620000000000001</v>
      </c>
      <c r="F7" s="10">
        <v>293000000</v>
      </c>
      <c r="G7" s="9">
        <v>90</v>
      </c>
      <c r="H7" s="8" t="s">
        <v>22</v>
      </c>
    </row>
    <row r="8" spans="1:8" ht="15.5" x14ac:dyDescent="0.3">
      <c r="A8" s="8">
        <v>6</v>
      </c>
      <c r="B8" s="8" t="s">
        <v>31</v>
      </c>
      <c r="C8" s="8" t="s">
        <v>32</v>
      </c>
      <c r="D8" s="9">
        <v>329.32920000000001</v>
      </c>
      <c r="E8" s="9">
        <v>9.7710000000000008</v>
      </c>
      <c r="F8" s="10">
        <v>280000000</v>
      </c>
      <c r="G8" s="9">
        <v>94</v>
      </c>
      <c r="H8" s="8" t="s">
        <v>22</v>
      </c>
    </row>
    <row r="9" spans="1:8" ht="15.5" x14ac:dyDescent="0.3">
      <c r="A9" s="8">
        <v>7</v>
      </c>
      <c r="B9" s="8" t="s">
        <v>33</v>
      </c>
      <c r="C9" s="8" t="s">
        <v>34</v>
      </c>
      <c r="D9" s="9">
        <v>164.0472</v>
      </c>
      <c r="E9" s="9">
        <v>4.6349999999999998</v>
      </c>
      <c r="F9" s="10">
        <v>267000000</v>
      </c>
      <c r="G9" s="9">
        <v>99.7</v>
      </c>
      <c r="H9" s="8" t="s">
        <v>22</v>
      </c>
    </row>
    <row r="10" spans="1:8" ht="15.5" x14ac:dyDescent="0.3">
      <c r="A10" s="8">
        <v>8</v>
      </c>
      <c r="B10" s="8" t="s">
        <v>35</v>
      </c>
      <c r="C10" s="8" t="s">
        <v>26</v>
      </c>
      <c r="D10" s="9">
        <v>116.01090000000001</v>
      </c>
      <c r="E10" s="9">
        <v>1.054</v>
      </c>
      <c r="F10" s="10">
        <v>210000000</v>
      </c>
      <c r="G10" s="9">
        <v>97.5</v>
      </c>
      <c r="H10" s="8" t="s">
        <v>22</v>
      </c>
    </row>
    <row r="11" spans="1:8" ht="15.5" x14ac:dyDescent="0.3">
      <c r="A11" s="8">
        <v>9</v>
      </c>
      <c r="B11" s="8" t="s">
        <v>36</v>
      </c>
      <c r="C11" s="8" t="s">
        <v>37</v>
      </c>
      <c r="D11" s="9">
        <v>147.08940000000001</v>
      </c>
      <c r="E11" s="9">
        <v>0.89300000000000002</v>
      </c>
      <c r="F11" s="10">
        <v>89711176</v>
      </c>
      <c r="G11" s="9">
        <v>97.4</v>
      </c>
      <c r="H11" s="8" t="s">
        <v>22</v>
      </c>
    </row>
    <row r="12" spans="1:8" ht="27" x14ac:dyDescent="0.3">
      <c r="A12" s="8">
        <v>10</v>
      </c>
      <c r="B12" s="8" t="s">
        <v>38</v>
      </c>
      <c r="C12" s="8" t="s">
        <v>39</v>
      </c>
      <c r="D12" s="9">
        <v>234.1619</v>
      </c>
      <c r="E12" s="9">
        <v>10.407</v>
      </c>
      <c r="F12" s="10">
        <v>38874537</v>
      </c>
      <c r="G12" s="9">
        <v>98.3</v>
      </c>
      <c r="H12" s="8" t="s">
        <v>22</v>
      </c>
    </row>
    <row r="13" spans="1:8" ht="15.5" x14ac:dyDescent="0.3">
      <c r="A13" s="8">
        <v>11</v>
      </c>
      <c r="B13" s="8" t="s">
        <v>40</v>
      </c>
      <c r="C13" s="8" t="s">
        <v>41</v>
      </c>
      <c r="D13" s="9">
        <v>273.26659999999998</v>
      </c>
      <c r="E13" s="9">
        <v>8.3350000000000009</v>
      </c>
      <c r="F13" s="10">
        <v>36790017</v>
      </c>
      <c r="G13" s="9">
        <v>97</v>
      </c>
      <c r="H13" s="8" t="s">
        <v>22</v>
      </c>
    </row>
    <row r="14" spans="1:8" ht="15.5" x14ac:dyDescent="0.3">
      <c r="A14" s="8">
        <v>12</v>
      </c>
      <c r="B14" s="8" t="s">
        <v>42</v>
      </c>
      <c r="C14" s="8" t="s">
        <v>43</v>
      </c>
      <c r="D14" s="9">
        <v>264.13600000000002</v>
      </c>
      <c r="E14" s="9">
        <v>7.0759999999999996</v>
      </c>
      <c r="F14" s="10">
        <v>28860814</v>
      </c>
      <c r="G14" s="9">
        <v>96.7</v>
      </c>
      <c r="H14" s="8" t="s">
        <v>22</v>
      </c>
    </row>
    <row r="15" spans="1:8" ht="15.5" x14ac:dyDescent="0.3">
      <c r="A15" s="8">
        <v>13</v>
      </c>
      <c r="B15" s="8" t="s">
        <v>44</v>
      </c>
      <c r="C15" s="8" t="s">
        <v>28</v>
      </c>
      <c r="D15" s="9">
        <v>134.0214</v>
      </c>
      <c r="E15" s="9">
        <v>1.9630000000000001</v>
      </c>
      <c r="F15" s="10">
        <v>21892903</v>
      </c>
      <c r="G15" s="9">
        <v>90.7</v>
      </c>
      <c r="H15" s="8" t="s">
        <v>22</v>
      </c>
    </row>
    <row r="16" spans="1:8" ht="15.5" x14ac:dyDescent="0.3">
      <c r="A16" s="8">
        <v>14</v>
      </c>
      <c r="B16" s="8" t="s">
        <v>45</v>
      </c>
      <c r="C16" s="8" t="s">
        <v>46</v>
      </c>
      <c r="D16" s="9">
        <v>206.04259999999999</v>
      </c>
      <c r="E16" s="9">
        <v>2.012</v>
      </c>
      <c r="F16" s="10">
        <v>21050967</v>
      </c>
      <c r="G16" s="9">
        <v>97.8</v>
      </c>
      <c r="H16" s="8" t="s">
        <v>22</v>
      </c>
    </row>
    <row r="17" spans="1:8" ht="15.5" x14ac:dyDescent="0.3">
      <c r="A17" s="8">
        <v>15</v>
      </c>
      <c r="B17" s="8" t="s">
        <v>47</v>
      </c>
      <c r="C17" s="8" t="s">
        <v>48</v>
      </c>
      <c r="D17" s="9">
        <v>284.27120000000002</v>
      </c>
      <c r="E17" s="9">
        <v>11.282999999999999</v>
      </c>
      <c r="F17" s="10">
        <v>20221488</v>
      </c>
      <c r="G17" s="9">
        <v>97.7</v>
      </c>
      <c r="H17" s="8" t="s">
        <v>22</v>
      </c>
    </row>
    <row r="18" spans="1:8" ht="15.5" x14ac:dyDescent="0.3">
      <c r="A18" s="8">
        <v>16</v>
      </c>
      <c r="B18" s="8" t="s">
        <v>49</v>
      </c>
      <c r="C18" s="8" t="s">
        <v>50</v>
      </c>
      <c r="D18" s="9">
        <v>296.08699999999999</v>
      </c>
      <c r="E18" s="9">
        <v>5.5359999999999996</v>
      </c>
      <c r="F18" s="10">
        <v>14129801</v>
      </c>
      <c r="G18" s="9">
        <v>98.5</v>
      </c>
      <c r="H18" s="8" t="s">
        <v>22</v>
      </c>
    </row>
    <row r="19" spans="1:8" ht="27" x14ac:dyDescent="0.3">
      <c r="A19" s="8">
        <v>17</v>
      </c>
      <c r="B19" s="8" t="s">
        <v>51</v>
      </c>
      <c r="C19" s="8" t="s">
        <v>52</v>
      </c>
      <c r="D19" s="9">
        <v>322.15440000000001</v>
      </c>
      <c r="E19" s="9">
        <v>9.5489999999999995</v>
      </c>
      <c r="F19" s="10">
        <v>11846196</v>
      </c>
      <c r="G19" s="9">
        <v>95.2</v>
      </c>
      <c r="H19" s="8" t="s">
        <v>22</v>
      </c>
    </row>
    <row r="20" spans="1:8" ht="15.5" x14ac:dyDescent="0.3">
      <c r="A20" s="8">
        <v>18</v>
      </c>
      <c r="B20" s="8" t="s">
        <v>53</v>
      </c>
      <c r="C20" s="8" t="s">
        <v>54</v>
      </c>
      <c r="D20" s="9">
        <v>138.0316</v>
      </c>
      <c r="E20" s="9">
        <v>4.2270000000000003</v>
      </c>
      <c r="F20" s="10">
        <v>11282623</v>
      </c>
      <c r="G20" s="9">
        <v>94.9</v>
      </c>
      <c r="H20" s="8" t="s">
        <v>22</v>
      </c>
    </row>
    <row r="21" spans="1:8" ht="15.5" x14ac:dyDescent="0.3">
      <c r="A21" s="8">
        <v>19</v>
      </c>
      <c r="B21" s="8" t="s">
        <v>55</v>
      </c>
      <c r="C21" s="8" t="s">
        <v>30</v>
      </c>
      <c r="D21" s="9">
        <v>488.35</v>
      </c>
      <c r="E21" s="9">
        <v>9.4179999999999993</v>
      </c>
      <c r="F21" s="10">
        <v>7239069</v>
      </c>
      <c r="G21" s="9">
        <v>93.3</v>
      </c>
      <c r="H21" s="8" t="s">
        <v>22</v>
      </c>
    </row>
    <row r="22" spans="1:8" ht="15.5" x14ac:dyDescent="0.3">
      <c r="A22" s="8">
        <v>20</v>
      </c>
      <c r="B22" s="8" t="s">
        <v>56</v>
      </c>
      <c r="C22" s="8" t="s">
        <v>57</v>
      </c>
      <c r="D22" s="9">
        <v>132.07859999999999</v>
      </c>
      <c r="E22" s="9">
        <v>6.2610000000000001</v>
      </c>
      <c r="F22" s="10">
        <v>7172883</v>
      </c>
      <c r="G22" s="9">
        <v>99</v>
      </c>
      <c r="H22" s="8" t="s">
        <v>22</v>
      </c>
    </row>
    <row r="23" spans="1:8" ht="27" x14ac:dyDescent="0.3">
      <c r="A23" s="8">
        <v>21</v>
      </c>
      <c r="B23" s="8" t="s">
        <v>58</v>
      </c>
      <c r="C23" s="8" t="s">
        <v>59</v>
      </c>
      <c r="D23" s="9">
        <v>420.10300000000001</v>
      </c>
      <c r="E23" s="9">
        <v>8.5419999999999998</v>
      </c>
      <c r="F23" s="10">
        <v>1844290</v>
      </c>
      <c r="G23" s="9">
        <v>97.8</v>
      </c>
      <c r="H23" s="8" t="s">
        <v>22</v>
      </c>
    </row>
    <row r="24" spans="1:8" ht="15.5" x14ac:dyDescent="0.3">
      <c r="A24" s="8">
        <v>22</v>
      </c>
      <c r="B24" s="8" t="s">
        <v>60</v>
      </c>
      <c r="C24" s="8" t="s">
        <v>61</v>
      </c>
      <c r="D24" s="9">
        <v>192.06319999999999</v>
      </c>
      <c r="E24" s="9">
        <v>0.84699999999999998</v>
      </c>
      <c r="F24" s="10">
        <v>2390000000</v>
      </c>
      <c r="G24" s="9">
        <v>99.6</v>
      </c>
      <c r="H24" s="8" t="s">
        <v>62</v>
      </c>
    </row>
    <row r="25" spans="1:8" ht="15.5" x14ac:dyDescent="0.3">
      <c r="A25" s="8">
        <v>23</v>
      </c>
      <c r="B25" s="8" t="s">
        <v>63</v>
      </c>
      <c r="C25" s="8" t="s">
        <v>64</v>
      </c>
      <c r="D25" s="9">
        <v>290.07889999999998</v>
      </c>
      <c r="E25" s="9">
        <v>4.577</v>
      </c>
      <c r="F25" s="10">
        <v>1700000000</v>
      </c>
      <c r="G25" s="9">
        <v>94.6</v>
      </c>
      <c r="H25" s="8" t="s">
        <v>62</v>
      </c>
    </row>
    <row r="26" spans="1:8" ht="15.5" x14ac:dyDescent="0.3">
      <c r="A26" s="8">
        <v>24</v>
      </c>
      <c r="B26" s="8" t="s">
        <v>65</v>
      </c>
      <c r="C26" s="8" t="s">
        <v>66</v>
      </c>
      <c r="D26" s="9">
        <v>354.09480000000002</v>
      </c>
      <c r="E26" s="9">
        <v>3.7509999999999999</v>
      </c>
      <c r="F26" s="10">
        <v>128000000</v>
      </c>
      <c r="G26" s="9">
        <v>96.3</v>
      </c>
      <c r="H26" s="8" t="s">
        <v>62</v>
      </c>
    </row>
    <row r="27" spans="1:8" ht="15.5" x14ac:dyDescent="0.3">
      <c r="A27" s="8">
        <v>25</v>
      </c>
      <c r="B27" s="8" t="s">
        <v>67</v>
      </c>
      <c r="C27" s="8" t="s">
        <v>66</v>
      </c>
      <c r="D27" s="9">
        <v>354.0949</v>
      </c>
      <c r="E27" s="9">
        <v>4.4950000000000001</v>
      </c>
      <c r="F27" s="10">
        <v>95392388</v>
      </c>
      <c r="G27" s="9">
        <v>99.6</v>
      </c>
      <c r="H27" s="8" t="s">
        <v>62</v>
      </c>
    </row>
    <row r="28" spans="1:8" ht="15.5" x14ac:dyDescent="0.3">
      <c r="A28" s="8">
        <v>26</v>
      </c>
      <c r="B28" s="8" t="s">
        <v>68</v>
      </c>
      <c r="C28" s="8" t="s">
        <v>69</v>
      </c>
      <c r="D28" s="9">
        <v>302.0788</v>
      </c>
      <c r="E28" s="9">
        <v>7.1289999999999996</v>
      </c>
      <c r="F28" s="10">
        <v>19156682</v>
      </c>
      <c r="G28" s="9">
        <v>90.3</v>
      </c>
      <c r="H28" s="8" t="s">
        <v>62</v>
      </c>
    </row>
    <row r="29" spans="1:8" ht="15.5" x14ac:dyDescent="0.3">
      <c r="A29" s="8">
        <v>27</v>
      </c>
      <c r="B29" s="8" t="s">
        <v>70</v>
      </c>
      <c r="C29" s="8" t="s">
        <v>71</v>
      </c>
      <c r="D29" s="9">
        <v>180.0421</v>
      </c>
      <c r="E29" s="9">
        <v>3.9849999999999999</v>
      </c>
      <c r="F29" s="10">
        <v>14084373</v>
      </c>
      <c r="G29" s="9">
        <v>98.8</v>
      </c>
      <c r="H29" s="8" t="s">
        <v>62</v>
      </c>
    </row>
    <row r="30" spans="1:8" ht="15.5" x14ac:dyDescent="0.3">
      <c r="A30" s="8">
        <v>28</v>
      </c>
      <c r="B30" s="8" t="s">
        <v>72</v>
      </c>
      <c r="C30" s="8" t="s">
        <v>73</v>
      </c>
      <c r="D30" s="9">
        <v>302.00599999999997</v>
      </c>
      <c r="E30" s="9">
        <v>5.593</v>
      </c>
      <c r="F30" s="10">
        <v>10749316</v>
      </c>
      <c r="G30" s="9">
        <v>98.7</v>
      </c>
      <c r="H30" s="8" t="s">
        <v>62</v>
      </c>
    </row>
    <row r="31" spans="1:8" ht="15.5" x14ac:dyDescent="0.3">
      <c r="A31" s="8">
        <v>29</v>
      </c>
      <c r="B31" s="8" t="s">
        <v>4</v>
      </c>
      <c r="C31" s="8" t="s">
        <v>74</v>
      </c>
      <c r="D31" s="9">
        <v>170.0215</v>
      </c>
      <c r="E31" s="9">
        <v>1.867</v>
      </c>
      <c r="F31" s="10">
        <v>4900866</v>
      </c>
      <c r="G31" s="9">
        <v>98.3</v>
      </c>
      <c r="H31" s="8" t="s">
        <v>62</v>
      </c>
    </row>
    <row r="32" spans="1:8" ht="15.5" x14ac:dyDescent="0.3">
      <c r="A32" s="8">
        <v>30</v>
      </c>
      <c r="B32" s="8" t="s">
        <v>75</v>
      </c>
      <c r="C32" s="8" t="s">
        <v>76</v>
      </c>
      <c r="D32" s="9">
        <v>302.04250000000002</v>
      </c>
      <c r="E32" s="9">
        <v>7.1360000000000001</v>
      </c>
      <c r="F32" s="10">
        <v>4068735</v>
      </c>
      <c r="G32" s="9">
        <v>95.4</v>
      </c>
      <c r="H32" s="8" t="s">
        <v>62</v>
      </c>
    </row>
    <row r="33" spans="1:8" ht="15.5" x14ac:dyDescent="0.3">
      <c r="A33" s="8">
        <v>31</v>
      </c>
      <c r="B33" s="8" t="s">
        <v>77</v>
      </c>
      <c r="C33" s="8" t="s">
        <v>69</v>
      </c>
      <c r="D33" s="9">
        <v>302.0822</v>
      </c>
      <c r="E33" s="9">
        <v>7.25</v>
      </c>
      <c r="F33" s="10">
        <v>2525127</v>
      </c>
      <c r="G33" s="9">
        <v>99.5</v>
      </c>
      <c r="H33" s="8" t="s">
        <v>62</v>
      </c>
    </row>
    <row r="34" spans="1:8" ht="15.5" x14ac:dyDescent="0.3">
      <c r="A34" s="8">
        <v>32</v>
      </c>
      <c r="B34" s="8" t="s">
        <v>78</v>
      </c>
      <c r="C34" s="8" t="s">
        <v>79</v>
      </c>
      <c r="D34" s="9">
        <v>342.11590000000001</v>
      </c>
      <c r="E34" s="9">
        <v>0.82599999999999996</v>
      </c>
      <c r="F34" s="10">
        <v>3590000000</v>
      </c>
      <c r="G34" s="9">
        <v>98.5</v>
      </c>
      <c r="H34" s="8" t="s">
        <v>80</v>
      </c>
    </row>
    <row r="35" spans="1:8" ht="27" x14ac:dyDescent="0.3">
      <c r="A35" s="8">
        <v>33</v>
      </c>
      <c r="B35" s="8" t="s">
        <v>81</v>
      </c>
      <c r="C35" s="8" t="s">
        <v>82</v>
      </c>
      <c r="D35" s="9">
        <v>712.40350000000001</v>
      </c>
      <c r="E35" s="9">
        <v>6.5970000000000004</v>
      </c>
      <c r="F35" s="10">
        <v>38983836</v>
      </c>
      <c r="G35" s="9">
        <v>94.9</v>
      </c>
      <c r="H35" s="8" t="s">
        <v>80</v>
      </c>
    </row>
    <row r="36" spans="1:8" ht="15.5" x14ac:dyDescent="0.3">
      <c r="A36" s="8">
        <v>34</v>
      </c>
      <c r="B36" s="8" t="s">
        <v>83</v>
      </c>
      <c r="C36" s="8" t="s">
        <v>84</v>
      </c>
      <c r="D36" s="9">
        <v>352.13679999999999</v>
      </c>
      <c r="E36" s="9">
        <v>4.9059999999999997</v>
      </c>
      <c r="F36" s="10">
        <v>25066989</v>
      </c>
      <c r="G36" s="9">
        <v>97.7</v>
      </c>
      <c r="H36" s="8" t="s">
        <v>80</v>
      </c>
    </row>
    <row r="37" spans="1:8" ht="15.5" x14ac:dyDescent="0.3">
      <c r="A37" s="8">
        <v>35</v>
      </c>
      <c r="B37" s="8" t="s">
        <v>85</v>
      </c>
      <c r="C37" s="8" t="s">
        <v>86</v>
      </c>
      <c r="D37" s="9">
        <v>120.04219999999999</v>
      </c>
      <c r="E37" s="9">
        <v>5.5940000000000003</v>
      </c>
      <c r="F37" s="10">
        <v>13384980</v>
      </c>
      <c r="G37" s="9">
        <v>94.6</v>
      </c>
      <c r="H37" s="8" t="s">
        <v>80</v>
      </c>
    </row>
    <row r="38" spans="1:8" ht="27" x14ac:dyDescent="0.3">
      <c r="A38" s="8">
        <v>36</v>
      </c>
      <c r="B38" s="8" t="s">
        <v>87</v>
      </c>
      <c r="C38" s="8" t="s">
        <v>88</v>
      </c>
      <c r="D38" s="9">
        <v>386.19380000000001</v>
      </c>
      <c r="E38" s="9">
        <v>5.0810000000000004</v>
      </c>
      <c r="F38" s="10">
        <v>864000000</v>
      </c>
      <c r="G38" s="9">
        <v>98.2</v>
      </c>
      <c r="H38" s="8" t="s">
        <v>89</v>
      </c>
    </row>
    <row r="39" spans="1:8" ht="15.5" x14ac:dyDescent="0.3">
      <c r="A39" s="8">
        <v>37</v>
      </c>
      <c r="B39" s="8" t="s">
        <v>90</v>
      </c>
      <c r="C39" s="8" t="s">
        <v>91</v>
      </c>
      <c r="D39" s="9">
        <v>464.09559999999999</v>
      </c>
      <c r="E39" s="9">
        <v>5.83</v>
      </c>
      <c r="F39" s="10">
        <v>28957269</v>
      </c>
      <c r="G39" s="9">
        <v>98.3</v>
      </c>
      <c r="H39" s="8" t="s">
        <v>89</v>
      </c>
    </row>
    <row r="40" spans="1:8" ht="15.5" x14ac:dyDescent="0.3">
      <c r="A40" s="8">
        <v>38</v>
      </c>
      <c r="B40" s="8" t="s">
        <v>92</v>
      </c>
      <c r="C40" s="8" t="s">
        <v>93</v>
      </c>
      <c r="D40" s="9">
        <v>328.1157</v>
      </c>
      <c r="E40" s="9">
        <v>4.2279999999999998</v>
      </c>
      <c r="F40" s="10">
        <v>22240096</v>
      </c>
      <c r="G40" s="9">
        <v>98.5</v>
      </c>
      <c r="H40" s="8" t="s">
        <v>89</v>
      </c>
    </row>
    <row r="41" spans="1:8" ht="27" x14ac:dyDescent="0.3">
      <c r="A41" s="8">
        <v>39</v>
      </c>
      <c r="B41" s="8" t="s">
        <v>94</v>
      </c>
      <c r="C41" s="8" t="s">
        <v>95</v>
      </c>
      <c r="D41" s="9">
        <v>520.1943</v>
      </c>
      <c r="E41" s="9">
        <v>6.0449999999999999</v>
      </c>
      <c r="F41" s="10">
        <v>10423458</v>
      </c>
      <c r="G41" s="9">
        <v>96.3</v>
      </c>
      <c r="H41" s="8" t="s">
        <v>89</v>
      </c>
    </row>
    <row r="42" spans="1:8" ht="15.5" x14ac:dyDescent="0.3">
      <c r="A42" s="8">
        <v>40</v>
      </c>
      <c r="B42" s="8" t="s">
        <v>96</v>
      </c>
      <c r="C42" s="8" t="s">
        <v>97</v>
      </c>
      <c r="D42" s="9">
        <v>98.036709999999999</v>
      </c>
      <c r="E42" s="9">
        <v>0.83699999999999997</v>
      </c>
      <c r="F42" s="10">
        <v>566000000</v>
      </c>
      <c r="G42" s="9">
        <v>99.3</v>
      </c>
      <c r="H42" s="8" t="s">
        <v>98</v>
      </c>
    </row>
    <row r="43" spans="1:8" ht="15.5" x14ac:dyDescent="0.3">
      <c r="A43" s="8">
        <v>41</v>
      </c>
      <c r="B43" s="8" t="s">
        <v>99</v>
      </c>
      <c r="C43" s="8" t="s">
        <v>100</v>
      </c>
      <c r="D43" s="9">
        <v>147.053</v>
      </c>
      <c r="E43" s="9">
        <v>0.79600000000000004</v>
      </c>
      <c r="F43" s="10">
        <v>200000000</v>
      </c>
      <c r="G43" s="9">
        <v>99.5</v>
      </c>
      <c r="H43" s="8" t="s">
        <v>98</v>
      </c>
    </row>
    <row r="44" spans="1:8" ht="15.5" x14ac:dyDescent="0.3">
      <c r="A44" s="8">
        <v>42</v>
      </c>
      <c r="B44" s="8" t="s">
        <v>101</v>
      </c>
      <c r="C44" s="8" t="s">
        <v>102</v>
      </c>
      <c r="D44" s="9">
        <v>174.11160000000001</v>
      </c>
      <c r="E44" s="9">
        <v>0.72399999999999998</v>
      </c>
      <c r="F44" s="10">
        <v>56349478</v>
      </c>
      <c r="G44" s="9">
        <v>95.9</v>
      </c>
      <c r="H44" s="8" t="s">
        <v>98</v>
      </c>
    </row>
    <row r="45" spans="1:8" ht="15.5" x14ac:dyDescent="0.3">
      <c r="A45" s="8">
        <v>43</v>
      </c>
      <c r="B45" s="8" t="s">
        <v>103</v>
      </c>
      <c r="C45" s="8" t="s">
        <v>104</v>
      </c>
      <c r="D45" s="9">
        <v>204.0898</v>
      </c>
      <c r="E45" s="9">
        <v>3.9260000000000002</v>
      </c>
      <c r="F45" s="10">
        <v>38196394</v>
      </c>
      <c r="G45" s="9">
        <v>98</v>
      </c>
      <c r="H45" s="8" t="s">
        <v>98</v>
      </c>
    </row>
    <row r="46" spans="1:8" ht="15.5" x14ac:dyDescent="0.3">
      <c r="A46" s="8">
        <v>44</v>
      </c>
      <c r="B46" s="8" t="s">
        <v>105</v>
      </c>
      <c r="C46" s="8" t="s">
        <v>106</v>
      </c>
      <c r="D46" s="9">
        <v>131.09460000000001</v>
      </c>
      <c r="E46" s="9">
        <v>1.399</v>
      </c>
      <c r="F46" s="10">
        <v>21660902</v>
      </c>
      <c r="G46" s="9">
        <v>99.6</v>
      </c>
      <c r="H46" s="8" t="s">
        <v>98</v>
      </c>
    </row>
    <row r="47" spans="1:8" ht="15.5" x14ac:dyDescent="0.3">
      <c r="A47" s="8">
        <v>45</v>
      </c>
      <c r="B47" s="8" t="s">
        <v>107</v>
      </c>
      <c r="C47" s="8" t="s">
        <v>108</v>
      </c>
      <c r="D47" s="9">
        <v>129.04259999999999</v>
      </c>
      <c r="E47" s="9">
        <v>0.78400000000000003</v>
      </c>
      <c r="F47" s="10">
        <v>4556230</v>
      </c>
      <c r="G47" s="9">
        <v>93</v>
      </c>
      <c r="H47" s="8" t="s">
        <v>98</v>
      </c>
    </row>
    <row r="48" spans="1:8" ht="15.5" x14ac:dyDescent="0.3">
      <c r="A48" s="8">
        <v>46</v>
      </c>
      <c r="B48" s="8" t="s">
        <v>109</v>
      </c>
      <c r="C48" s="8" t="s">
        <v>110</v>
      </c>
      <c r="D48" s="9">
        <v>414.20420000000001</v>
      </c>
      <c r="E48" s="9">
        <v>9.5039999999999996</v>
      </c>
      <c r="F48" s="10">
        <v>191000000</v>
      </c>
      <c r="G48" s="9">
        <v>99.3</v>
      </c>
      <c r="H48" s="8" t="s">
        <v>111</v>
      </c>
    </row>
    <row r="49" spans="1:8" ht="15.5" x14ac:dyDescent="0.3">
      <c r="A49" s="8">
        <v>47</v>
      </c>
      <c r="B49" s="8" t="s">
        <v>112</v>
      </c>
      <c r="C49" s="8" t="s">
        <v>54</v>
      </c>
      <c r="D49" s="9">
        <v>138.0316</v>
      </c>
      <c r="E49" s="9">
        <v>4.577</v>
      </c>
      <c r="F49" s="10">
        <v>92339932</v>
      </c>
      <c r="G49" s="9">
        <v>98.8</v>
      </c>
      <c r="H49" s="8" t="s">
        <v>113</v>
      </c>
    </row>
    <row r="50" spans="1:8" ht="15.5" x14ac:dyDescent="0.3">
      <c r="A50" s="8">
        <v>48</v>
      </c>
      <c r="B50" s="8" t="s">
        <v>114</v>
      </c>
      <c r="C50" s="8" t="s">
        <v>115</v>
      </c>
      <c r="D50" s="9">
        <v>402.2253</v>
      </c>
      <c r="E50" s="9">
        <v>11.217000000000001</v>
      </c>
      <c r="F50" s="10">
        <v>59902415</v>
      </c>
      <c r="G50" s="9">
        <v>98.8</v>
      </c>
      <c r="H50" s="8" t="s">
        <v>113</v>
      </c>
    </row>
    <row r="51" spans="1:8" ht="15.5" x14ac:dyDescent="0.3">
      <c r="A51" s="11">
        <v>49</v>
      </c>
      <c r="B51" s="11" t="s">
        <v>116</v>
      </c>
      <c r="C51" s="11" t="s">
        <v>117</v>
      </c>
      <c r="D51" s="12">
        <v>122.0367</v>
      </c>
      <c r="E51" s="12">
        <v>4.5720000000000001</v>
      </c>
      <c r="F51" s="13">
        <v>50456055</v>
      </c>
      <c r="G51" s="12">
        <v>96.8</v>
      </c>
      <c r="H51" s="11" t="s">
        <v>113</v>
      </c>
    </row>
  </sheetData>
  <mergeCells count="1">
    <mergeCell ref="A1:H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S1</vt:lpstr>
      <vt:lpstr>S2</vt:lpstr>
      <vt:lpstr>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Wang</cp:lastModifiedBy>
  <cp:lastPrinted>2022-11-05T20:40:11Z</cp:lastPrinted>
  <dcterms:created xsi:type="dcterms:W3CDTF">2022-08-21T14:57:21Z</dcterms:created>
  <dcterms:modified xsi:type="dcterms:W3CDTF">2022-11-05T20:41:12Z</dcterms:modified>
</cp:coreProperties>
</file>