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etap\AppData\Roaming\MobaXterm\slash\RemoteFiles\4330202_2_0\"/>
    </mc:Choice>
  </mc:AlternateContent>
  <xr:revisionPtr revIDLastSave="0" documentId="13_ncr:1_{64E84E64-2899-45C5-86C3-5D12A50BB05C}" xr6:coauthVersionLast="47" xr6:coauthVersionMax="47" xr10:uidLastSave="{00000000-0000-0000-0000-000000000000}"/>
  <bookViews>
    <workbookView xWindow="4356" yWindow="4056" windowWidth="10896" windowHeight="8880" xr2:uid="{00000000-000D-0000-FFFF-FFFF00000000}"/>
  </bookViews>
  <sheets>
    <sheet name="Sheet1" sheetId="1" r:id="rId1"/>
    <sheet name="Sheet3" sheetId="3" r:id="rId2"/>
    <sheet name="Sheet4" sheetId="4" r:id="rId3"/>
    <sheet name="Sheet5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5" l="1"/>
  <c r="K8" i="5"/>
  <c r="K7" i="5"/>
  <c r="K6" i="5"/>
  <c r="K5" i="5"/>
  <c r="K4" i="5"/>
  <c r="K3" i="5"/>
  <c r="K2" i="5"/>
  <c r="I2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J2" i="5"/>
  <c r="H2" i="5"/>
  <c r="H9" i="5"/>
  <c r="H8" i="5"/>
  <c r="H7" i="5"/>
  <c r="H6" i="5"/>
  <c r="H5" i="5"/>
  <c r="H4" i="5"/>
  <c r="H3" i="5"/>
  <c r="G9" i="5"/>
  <c r="G8" i="5"/>
  <c r="G7" i="5"/>
  <c r="G6" i="5"/>
  <c r="G5" i="5"/>
  <c r="G4" i="5"/>
  <c r="G2" i="5"/>
  <c r="G3" i="5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19" i="4"/>
  <c r="H19" i="4"/>
  <c r="G19" i="4"/>
  <c r="F19" i="4"/>
  <c r="F28" i="4"/>
  <c r="I18" i="4"/>
  <c r="H18" i="4"/>
  <c r="G18" i="4"/>
  <c r="F18" i="4"/>
  <c r="F27" i="4"/>
  <c r="I17" i="4"/>
  <c r="H17" i="4"/>
  <c r="G17" i="4"/>
  <c r="F17" i="4"/>
  <c r="F26" i="4"/>
  <c r="I16" i="4"/>
  <c r="H16" i="4"/>
  <c r="G16" i="4"/>
  <c r="F16" i="4"/>
  <c r="F25" i="4"/>
  <c r="I15" i="4"/>
  <c r="H15" i="4"/>
  <c r="G15" i="4"/>
  <c r="F15" i="4"/>
  <c r="F24" i="4"/>
  <c r="I14" i="4"/>
  <c r="H14" i="4"/>
  <c r="G14" i="4"/>
  <c r="F14" i="4"/>
  <c r="F23" i="4"/>
  <c r="I13" i="4"/>
  <c r="H13" i="4"/>
  <c r="G13" i="4"/>
  <c r="F13" i="4"/>
  <c r="F22" i="4"/>
  <c r="K9" i="4"/>
  <c r="K8" i="4"/>
  <c r="K7" i="4"/>
  <c r="K6" i="4"/>
  <c r="K5" i="4"/>
  <c r="K4" i="4"/>
  <c r="K3" i="4"/>
  <c r="J9" i="4"/>
  <c r="J8" i="4"/>
  <c r="J7" i="4"/>
  <c r="J6" i="4"/>
  <c r="J5" i="4"/>
  <c r="J4" i="4"/>
  <c r="J3" i="4"/>
  <c r="I9" i="4"/>
  <c r="I8" i="4"/>
  <c r="I7" i="4"/>
  <c r="I6" i="4"/>
  <c r="I5" i="4"/>
  <c r="I4" i="4"/>
  <c r="I3" i="4"/>
  <c r="H9" i="4"/>
  <c r="H8" i="4"/>
  <c r="H7" i="4"/>
  <c r="H6" i="4"/>
  <c r="H5" i="4"/>
  <c r="H4" i="4"/>
  <c r="H3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<sst xmlns="http://schemas.openxmlformats.org/spreadsheetml/2006/main" count="49" uniqueCount="24">
  <si>
    <t>Time</t>
  </si>
  <si>
    <t>FA</t>
  </si>
  <si>
    <t>LA</t>
  </si>
  <si>
    <t>Dod</t>
  </si>
  <si>
    <t>Tri</t>
  </si>
  <si>
    <t>F</t>
  </si>
  <si>
    <t>Rxn 1</t>
  </si>
  <si>
    <t>Rxn 2</t>
  </si>
  <si>
    <t>Rxn 3</t>
  </si>
  <si>
    <t>Rxn 4</t>
  </si>
  <si>
    <t>Rxn 5</t>
  </si>
  <si>
    <t>Conv FA</t>
  </si>
  <si>
    <t>Conv LA</t>
  </si>
  <si>
    <t>Yield Dod</t>
  </si>
  <si>
    <t>Yield Tri</t>
  </si>
  <si>
    <t>Yield F</t>
  </si>
  <si>
    <t>FA_fin</t>
  </si>
  <si>
    <t>LA_fin</t>
  </si>
  <si>
    <t>CO2</t>
  </si>
  <si>
    <t>H2O</t>
  </si>
  <si>
    <t>Tot_C</t>
  </si>
  <si>
    <t>Trial</t>
  </si>
  <si>
    <t>FA_in</t>
  </si>
  <si>
    <t>LA_in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</si>
</sst>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Sheet4!$G$12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01356080489938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Sheet4!$G$13:$G$19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73-424B-B0F0-86F120C62D2A}"/>
            </c:ext>
          </c:extLst>
        </c:ser>
        <c:ser>
          <c:idx val="1"/>
          <c:order val="1"/>
          <c:tx>
            <c:strRef>
              <c:f>Sheet4!$H$12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Sheet4!$H$13:$H$19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73-424B-B0F0-86F120C62D2A}"/>
            </c:ext>
          </c:extLst>
        </c:ser>
        <c:ser>
          <c:idx val="2"/>
          <c:order val="2"/>
          <c:tx>
            <c:strRef>
              <c:f>Sheet4!$I$12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Sheet4!$F$13:$F$19</c:f>
              <c:numCache>
                <c:formatCode>0.00</c:formatCode>
                <c:ptCount val="7"/>
                <c:pt idx="0">
                  <c:v>0.37333333333333335</c:v>
                </c:pt>
                <c:pt idx="1">
                  <c:v>0.65333333333333343</c:v>
                </c:pt>
                <c:pt idx="2">
                  <c:v>0.84666666666666668</c:v>
                </c:pt>
                <c:pt idx="3">
                  <c:v>0.84666666666666668</c:v>
                </c:pt>
                <c:pt idx="4">
                  <c:v>0.90666666666666662</c:v>
                </c:pt>
                <c:pt idx="5">
                  <c:v>0.96</c:v>
                </c:pt>
                <c:pt idx="6">
                  <c:v>0.88000000000000012</c:v>
                </c:pt>
              </c:numCache>
            </c:numRef>
          </c:xVal>
          <c:yVal>
            <c:numRef>
              <c:f>Sheet4!$I$13:$I$19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73-424B-B0F0-86F120C62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184271"/>
        <c:axId val="1928186351"/>
      </c:scatterChart>
      <c:valAx>
        <c:axId val="1928184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6351"/>
        <c:crosses val="autoZero"/>
        <c:crossBetween val="midCat"/>
      </c:valAx>
      <c:valAx>
        <c:axId val="192818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184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Sheet4!$G$21</c:f>
              <c:strCache>
                <c:ptCount val="1"/>
                <c:pt idx="0">
                  <c:v>Yield Dod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44860017497812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Sheet4!$G$22:$G$28</c:f>
              <c:numCache>
                <c:formatCode>0.00</c:formatCode>
                <c:ptCount val="7"/>
                <c:pt idx="0">
                  <c:v>0.33333333333333337</c:v>
                </c:pt>
                <c:pt idx="1">
                  <c:v>0.56000000000000005</c:v>
                </c:pt>
                <c:pt idx="2">
                  <c:v>0.68666666666666665</c:v>
                </c:pt>
                <c:pt idx="3">
                  <c:v>0.72666666666666668</c:v>
                </c:pt>
                <c:pt idx="4">
                  <c:v>0.78666666666666663</c:v>
                </c:pt>
                <c:pt idx="5">
                  <c:v>0.82666666666666666</c:v>
                </c:pt>
                <c:pt idx="6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F-48D6-ADD9-CE146E837FDA}"/>
            </c:ext>
          </c:extLst>
        </c:ser>
        <c:ser>
          <c:idx val="1"/>
          <c:order val="1"/>
          <c:tx>
            <c:strRef>
              <c:f>Sheet4!$H$21</c:f>
              <c:strCache>
                <c:ptCount val="1"/>
                <c:pt idx="0">
                  <c:v>Yield Tri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Sheet4!$H$22:$H$28</c:f>
              <c:numCache>
                <c:formatCode>0.00</c:formatCode>
                <c:ptCount val="7"/>
                <c:pt idx="0">
                  <c:v>0.04</c:v>
                </c:pt>
                <c:pt idx="1">
                  <c:v>9.3333333333333338E-2</c:v>
                </c:pt>
                <c:pt idx="2">
                  <c:v>0.16</c:v>
                </c:pt>
                <c:pt idx="3">
                  <c:v>0.12</c:v>
                </c:pt>
                <c:pt idx="4">
                  <c:v>0.12</c:v>
                </c:pt>
                <c:pt idx="5">
                  <c:v>0.13333333333333333</c:v>
                </c:pt>
                <c:pt idx="6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2F-48D6-ADD9-CE146E837FDA}"/>
            </c:ext>
          </c:extLst>
        </c:ser>
        <c:ser>
          <c:idx val="2"/>
          <c:order val="2"/>
          <c:tx>
            <c:strRef>
              <c:f>Sheet4!$I$21</c:f>
              <c:strCache>
                <c:ptCount val="1"/>
                <c:pt idx="0">
                  <c:v>Yield 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Sheet4!$F$22:$F$28</c:f>
              <c:numCache>
                <c:formatCode>0.00</c:formatCode>
                <c:ptCount val="7"/>
                <c:pt idx="0">
                  <c:v>0.32400000000000001</c:v>
                </c:pt>
                <c:pt idx="1">
                  <c:v>0.6160000000000001</c:v>
                </c:pt>
                <c:pt idx="2">
                  <c:v>0.57599999999999996</c:v>
                </c:pt>
                <c:pt idx="3">
                  <c:v>0.628</c:v>
                </c:pt>
                <c:pt idx="4">
                  <c:v>0.7</c:v>
                </c:pt>
                <c:pt idx="5">
                  <c:v>0.752</c:v>
                </c:pt>
                <c:pt idx="6">
                  <c:v>0.67600000000000005</c:v>
                </c:pt>
              </c:numCache>
            </c:numRef>
          </c:xVal>
          <c:yVal>
            <c:numRef>
              <c:f>Sheet4!$I$22:$I$28</c:f>
              <c:numCache>
                <c:formatCode>0.00</c:formatCode>
                <c:ptCount val="7"/>
                <c:pt idx="0">
                  <c:v>0.124</c:v>
                </c:pt>
                <c:pt idx="1">
                  <c:v>0.28000000000000003</c:v>
                </c:pt>
                <c:pt idx="2">
                  <c:v>0.16400000000000001</c:v>
                </c:pt>
                <c:pt idx="3">
                  <c:v>0.192</c:v>
                </c:pt>
                <c:pt idx="4">
                  <c:v>0.22800000000000001</c:v>
                </c:pt>
                <c:pt idx="5">
                  <c:v>0.25600000000000001</c:v>
                </c:pt>
                <c:pt idx="6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2F-48D6-ADD9-CE146E83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80047"/>
        <c:axId val="1931386287"/>
      </c:scatterChart>
      <c:valAx>
        <c:axId val="193138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6287"/>
        <c:crosses val="autoZero"/>
        <c:crossBetween val="midCat"/>
      </c:valAx>
      <c:valAx>
        <c:axId val="193138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38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3</xdr:row>
      <xdr:rowOff>160020</xdr:rowOff>
    </xdr:from>
    <xdr:to>
      <xdr:col>19</xdr:col>
      <xdr:colOff>45720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EDBF6-43FD-43C3-8A67-F3AE7ECC5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350520</xdr:colOff>
      <xdr:row>20</xdr:row>
      <xdr:rowOff>106680</xdr:rowOff>
    </xdr:from>
    <xdr:to>
      <xdr:col>19</xdr:col>
      <xdr:colOff>45720</xdr:colOff>
      <xdr:row>35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FB2E3E-158A-44EE-8840-580937D57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G8" sqref="G8"/>
    </sheetView>
  </sheetViews>
  <sheetFormatPr defaultRowHeight="14.4" x14ac:dyDescent="0.3"/>
  <sheetData>
    <row r="1" spans="1:8" x14ac:dyDescent="0.3">
      <c r="A1" t="s">
        <v>21</v>
      </c>
      <c r="B1" t="s">
        <v>22</v>
      </c>
      <c r="C1" t="s">
        <v>23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">
      <c r="A2">
        <v>1</v>
      </c>
      <c r="B2">
        <v>0.24755273899999999</v>
      </c>
      <c r="C2">
        <v>0.15142438799999999</v>
      </c>
      <c r="D2">
        <v>0</v>
      </c>
      <c r="E2">
        <v>0</v>
      </c>
      <c r="F2">
        <v>0.12364</v>
      </c>
      <c r="G2">
        <v>1.0109999999999999E-2</v>
      </c>
      <c r="H2">
        <v>6.4079999999999998E-2</v>
      </c>
    </row>
    <row r="3" spans="1:8" x14ac:dyDescent="0.3">
      <c r="A3">
        <v>2</v>
      </c>
      <c r="B3">
        <v>0.24993305399999999</v>
      </c>
      <c r="C3">
        <v>0.149760383</v>
      </c>
      <c r="D3">
        <v>0</v>
      </c>
      <c r="E3">
        <v>1.0499999999999999E-3</v>
      </c>
      <c r="F3">
        <v>0.12742000000000001</v>
      </c>
      <c r="G3">
        <v>9.5399999999999999E-3</v>
      </c>
      <c r="H3">
        <v>6.8110000000000004E-2</v>
      </c>
    </row>
    <row r="4" spans="1:8" x14ac:dyDescent="0.3">
      <c r="A4">
        <v>3</v>
      </c>
      <c r="B4">
        <v>0.25052813200000001</v>
      </c>
      <c r="C4">
        <v>0.15042598500000001</v>
      </c>
      <c r="D4">
        <v>0</v>
      </c>
      <c r="E4">
        <v>0</v>
      </c>
      <c r="F4">
        <v>0.12218999999999999</v>
      </c>
      <c r="G4">
        <v>8.3499999999999998E-3</v>
      </c>
      <c r="H4">
        <v>5.0220000000000001E-2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1AF6B-80D2-4012-B535-805FC4B7D1F6}">
  <dimension ref="A1:L9"/>
  <sheetViews>
    <sheetView workbookViewId="0">
      <selection sqref="A1:F9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H3">
        <v>3.1E-2</v>
      </c>
      <c r="I3">
        <v>3.0000000000000001E-3</v>
      </c>
      <c r="J3">
        <v>0.05</v>
      </c>
      <c r="K3">
        <v>0.25</v>
      </c>
      <c r="L3">
        <v>0.15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H4">
        <v>7.0000000000000007E-2</v>
      </c>
      <c r="I4">
        <v>7.0000000000000001E-3</v>
      </c>
      <c r="J4">
        <v>8.4000000000000005E-2</v>
      </c>
      <c r="K4">
        <v>0.25</v>
      </c>
      <c r="L4">
        <v>0.15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H5">
        <v>4.1000000000000002E-2</v>
      </c>
      <c r="I5">
        <v>1.2E-2</v>
      </c>
      <c r="J5">
        <v>0.10299999999999999</v>
      </c>
      <c r="K5">
        <v>0.25</v>
      </c>
      <c r="L5">
        <v>0.15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H6">
        <v>4.8000000000000001E-2</v>
      </c>
      <c r="I6">
        <v>8.9999999999999993E-3</v>
      </c>
      <c r="J6">
        <v>0.109</v>
      </c>
      <c r="K6">
        <v>0.25</v>
      </c>
      <c r="L6">
        <v>0.15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H7">
        <v>5.7000000000000002E-2</v>
      </c>
      <c r="I7">
        <v>8.9999999999999993E-3</v>
      </c>
      <c r="J7">
        <v>0.11799999999999999</v>
      </c>
      <c r="K7">
        <v>0.25</v>
      </c>
      <c r="L7">
        <v>0.15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H8">
        <v>6.4000000000000001E-2</v>
      </c>
      <c r="I8">
        <v>0.01</v>
      </c>
      <c r="J8">
        <v>0.124</v>
      </c>
      <c r="K8">
        <v>0.25</v>
      </c>
      <c r="L8">
        <v>0.15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H9">
        <v>5.5E-2</v>
      </c>
      <c r="I9">
        <v>8.9999999999999993E-3</v>
      </c>
      <c r="J9">
        <v>0.114</v>
      </c>
      <c r="K9">
        <v>0.25</v>
      </c>
      <c r="L9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7A1F-A220-44C9-9E47-FEE8C8867625}">
  <dimension ref="A1:L28"/>
  <sheetViews>
    <sheetView workbookViewId="0">
      <selection activeCell="B12" sqref="B12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</row>
    <row r="2" spans="1:12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</row>
    <row r="3" spans="1:12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 s="1">
        <f>(D3+F3)/$B$2</f>
        <v>0.32400000000000001</v>
      </c>
      <c r="H3" s="1">
        <f>(D3+(2*E3))/$C$2</f>
        <v>0.37333333333333335</v>
      </c>
      <c r="I3" s="1">
        <f>D3/$C$2</f>
        <v>0.33333333333333337</v>
      </c>
      <c r="J3" s="1">
        <f>E3/($C$2/2)</f>
        <v>0.04</v>
      </c>
      <c r="K3" s="1">
        <f>F3/$B$2</f>
        <v>0.124</v>
      </c>
    </row>
    <row r="4" spans="1:12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 s="1">
        <f t="shared" ref="G4:G9" si="0">(D4+F4)/$B$2</f>
        <v>0.6160000000000001</v>
      </c>
      <c r="H4" s="1">
        <f t="shared" ref="H4:H9" si="1">(D4+(2*E4))/$C$2</f>
        <v>0.65333333333333343</v>
      </c>
      <c r="I4" s="1">
        <f t="shared" ref="I4:I9" si="2">D4/$C$2</f>
        <v>0.56000000000000005</v>
      </c>
      <c r="J4" s="1">
        <f t="shared" ref="J4:J9" si="3">E4/($C$2/2)</f>
        <v>9.3333333333333338E-2</v>
      </c>
      <c r="K4" s="1">
        <f t="shared" ref="K4:K9" si="4">F4/$B$2</f>
        <v>0.28000000000000003</v>
      </c>
    </row>
    <row r="5" spans="1:12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 s="1">
        <f t="shared" si="0"/>
        <v>0.57599999999999996</v>
      </c>
      <c r="H5" s="1">
        <f t="shared" si="1"/>
        <v>0.84666666666666668</v>
      </c>
      <c r="I5" s="1">
        <f t="shared" si="2"/>
        <v>0.68666666666666665</v>
      </c>
      <c r="J5" s="1">
        <f t="shared" si="3"/>
        <v>0.16</v>
      </c>
      <c r="K5" s="1">
        <f t="shared" si="4"/>
        <v>0.16400000000000001</v>
      </c>
    </row>
    <row r="6" spans="1:12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 s="1">
        <f t="shared" si="0"/>
        <v>0.628</v>
      </c>
      <c r="H6" s="1">
        <f t="shared" si="1"/>
        <v>0.84666666666666668</v>
      </c>
      <c r="I6" s="1">
        <f t="shared" si="2"/>
        <v>0.72666666666666668</v>
      </c>
      <c r="J6" s="1">
        <f t="shared" si="3"/>
        <v>0.12</v>
      </c>
      <c r="K6" s="1">
        <f t="shared" si="4"/>
        <v>0.192</v>
      </c>
    </row>
    <row r="7" spans="1:12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 s="1">
        <f t="shared" si="0"/>
        <v>0.7</v>
      </c>
      <c r="H7" s="1">
        <f t="shared" si="1"/>
        <v>0.90666666666666662</v>
      </c>
      <c r="I7" s="1">
        <f t="shared" si="2"/>
        <v>0.78666666666666663</v>
      </c>
      <c r="J7" s="1">
        <f t="shared" si="3"/>
        <v>0.12</v>
      </c>
      <c r="K7" s="1">
        <f t="shared" si="4"/>
        <v>0.22800000000000001</v>
      </c>
    </row>
    <row r="8" spans="1:12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 s="1">
        <f t="shared" si="0"/>
        <v>0.752</v>
      </c>
      <c r="H8" s="1">
        <f t="shared" si="1"/>
        <v>0.96</v>
      </c>
      <c r="I8" s="1">
        <f t="shared" si="2"/>
        <v>0.82666666666666666</v>
      </c>
      <c r="J8" s="1">
        <f t="shared" si="3"/>
        <v>0.13333333333333333</v>
      </c>
      <c r="K8" s="1">
        <f t="shared" si="4"/>
        <v>0.25600000000000001</v>
      </c>
    </row>
    <row r="9" spans="1:12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 s="1">
        <f t="shared" si="0"/>
        <v>0.67600000000000005</v>
      </c>
      <c r="H9" s="1">
        <f t="shared" si="1"/>
        <v>0.88000000000000012</v>
      </c>
      <c r="I9" s="1">
        <f t="shared" si="2"/>
        <v>0.76</v>
      </c>
      <c r="J9" s="1">
        <f t="shared" si="3"/>
        <v>0.12</v>
      </c>
      <c r="K9" s="1">
        <f t="shared" si="4"/>
        <v>0.22</v>
      </c>
    </row>
    <row r="12" spans="1:12" x14ac:dyDescent="0.3">
      <c r="F12" t="s">
        <v>12</v>
      </c>
      <c r="G12" t="s">
        <v>13</v>
      </c>
      <c r="H12" t="s">
        <v>14</v>
      </c>
      <c r="I12" t="s">
        <v>15</v>
      </c>
    </row>
    <row r="13" spans="1:12" x14ac:dyDescent="0.3">
      <c r="F13" s="1">
        <f t="shared" ref="F13:I13" si="5">H3</f>
        <v>0.37333333333333335</v>
      </c>
      <c r="G13" s="1">
        <f t="shared" si="5"/>
        <v>0.33333333333333337</v>
      </c>
      <c r="H13" s="1">
        <f t="shared" si="5"/>
        <v>0.04</v>
      </c>
      <c r="I13" s="1">
        <f t="shared" si="5"/>
        <v>0.124</v>
      </c>
      <c r="J13" s="1"/>
      <c r="K13" s="1"/>
      <c r="L13" s="1"/>
    </row>
    <row r="14" spans="1:12" x14ac:dyDescent="0.3">
      <c r="F14" s="1">
        <f t="shared" ref="F14:I14" si="6">H4</f>
        <v>0.65333333333333343</v>
      </c>
      <c r="G14" s="1">
        <f t="shared" si="6"/>
        <v>0.56000000000000005</v>
      </c>
      <c r="H14" s="1">
        <f t="shared" si="6"/>
        <v>9.3333333333333338E-2</v>
      </c>
      <c r="I14" s="1">
        <f t="shared" si="6"/>
        <v>0.28000000000000003</v>
      </c>
      <c r="J14" s="1"/>
      <c r="K14" s="1"/>
      <c r="L14" s="1"/>
    </row>
    <row r="15" spans="1:12" x14ac:dyDescent="0.3">
      <c r="F15" s="1">
        <f t="shared" ref="F15:I15" si="7">H5</f>
        <v>0.84666666666666668</v>
      </c>
      <c r="G15" s="1">
        <f t="shared" si="7"/>
        <v>0.68666666666666665</v>
      </c>
      <c r="H15" s="1">
        <f t="shared" si="7"/>
        <v>0.16</v>
      </c>
      <c r="I15" s="1">
        <f t="shared" si="7"/>
        <v>0.16400000000000001</v>
      </c>
      <c r="J15" s="1"/>
      <c r="K15" s="1"/>
      <c r="L15" s="1"/>
    </row>
    <row r="16" spans="1:12" x14ac:dyDescent="0.3">
      <c r="F16" s="1">
        <f t="shared" ref="F16:I16" si="8">H6</f>
        <v>0.84666666666666668</v>
      </c>
      <c r="G16" s="1">
        <f t="shared" si="8"/>
        <v>0.72666666666666668</v>
      </c>
      <c r="H16" s="1">
        <f t="shared" si="8"/>
        <v>0.12</v>
      </c>
      <c r="I16" s="1">
        <f t="shared" si="8"/>
        <v>0.192</v>
      </c>
      <c r="J16" s="1"/>
      <c r="K16" s="1"/>
      <c r="L16" s="1"/>
    </row>
    <row r="17" spans="5:12" x14ac:dyDescent="0.3">
      <c r="F17" s="1">
        <f t="shared" ref="F17:I17" si="9">H7</f>
        <v>0.90666666666666662</v>
      </c>
      <c r="G17" s="1">
        <f t="shared" si="9"/>
        <v>0.78666666666666663</v>
      </c>
      <c r="H17" s="1">
        <f t="shared" si="9"/>
        <v>0.12</v>
      </c>
      <c r="I17" s="1">
        <f t="shared" si="9"/>
        <v>0.22800000000000001</v>
      </c>
      <c r="J17" s="1"/>
      <c r="K17" s="1"/>
      <c r="L17" s="1"/>
    </row>
    <row r="18" spans="5:12" x14ac:dyDescent="0.3">
      <c r="F18" s="1">
        <f t="shared" ref="F18:I18" si="10">H8</f>
        <v>0.96</v>
      </c>
      <c r="G18" s="1">
        <f t="shared" si="10"/>
        <v>0.82666666666666666</v>
      </c>
      <c r="H18" s="1">
        <f t="shared" si="10"/>
        <v>0.13333333333333333</v>
      </c>
      <c r="I18" s="1">
        <f t="shared" si="10"/>
        <v>0.25600000000000001</v>
      </c>
      <c r="J18" s="1"/>
      <c r="K18" s="1"/>
      <c r="L18" s="1"/>
    </row>
    <row r="19" spans="5:12" x14ac:dyDescent="0.3">
      <c r="F19" s="1">
        <f t="shared" ref="F19:I19" si="11">H9</f>
        <v>0.88000000000000012</v>
      </c>
      <c r="G19" s="1">
        <f t="shared" si="11"/>
        <v>0.76</v>
      </c>
      <c r="H19" s="1">
        <f t="shared" si="11"/>
        <v>0.12</v>
      </c>
      <c r="I19" s="1">
        <f t="shared" si="11"/>
        <v>0.22</v>
      </c>
      <c r="J19" s="1"/>
      <c r="K19" s="1"/>
      <c r="L19" s="1"/>
    </row>
    <row r="20" spans="5:12" x14ac:dyDescent="0.3">
      <c r="E20" s="1"/>
      <c r="F20" s="1"/>
      <c r="G20" s="1"/>
      <c r="H20" s="1"/>
      <c r="I20" s="1"/>
      <c r="J20" s="1"/>
      <c r="K20" s="1"/>
      <c r="L20" s="1"/>
    </row>
    <row r="21" spans="5:12" x14ac:dyDescent="0.3">
      <c r="E21" s="1"/>
      <c r="F21" t="s">
        <v>11</v>
      </c>
      <c r="G21" t="s">
        <v>13</v>
      </c>
      <c r="H21" t="s">
        <v>14</v>
      </c>
      <c r="I21" t="s">
        <v>15</v>
      </c>
      <c r="J21" s="1"/>
      <c r="K21" s="1"/>
      <c r="L21" s="1"/>
    </row>
    <row r="22" spans="5:12" x14ac:dyDescent="0.3">
      <c r="E22" s="1"/>
      <c r="F22" s="1">
        <f t="shared" ref="F22:F28" si="12">G3</f>
        <v>0.32400000000000001</v>
      </c>
      <c r="G22" s="1">
        <f>I3</f>
        <v>0.33333333333333337</v>
      </c>
      <c r="H22" s="1">
        <f t="shared" ref="H22:I22" si="13">J3</f>
        <v>0.04</v>
      </c>
      <c r="I22" s="1">
        <f t="shared" si="13"/>
        <v>0.124</v>
      </c>
      <c r="J22" s="1"/>
      <c r="K22" s="1"/>
      <c r="L22" s="1"/>
    </row>
    <row r="23" spans="5:12" x14ac:dyDescent="0.3">
      <c r="E23" s="1"/>
      <c r="F23" s="1">
        <f t="shared" si="12"/>
        <v>0.6160000000000001</v>
      </c>
      <c r="G23" s="1">
        <f t="shared" ref="G23:I23" si="14">I4</f>
        <v>0.56000000000000005</v>
      </c>
      <c r="H23" s="1">
        <f t="shared" si="14"/>
        <v>9.3333333333333338E-2</v>
      </c>
      <c r="I23" s="1">
        <f t="shared" si="14"/>
        <v>0.28000000000000003</v>
      </c>
      <c r="J23" s="1"/>
      <c r="K23" s="1"/>
      <c r="L23" s="1"/>
    </row>
    <row r="24" spans="5:12" x14ac:dyDescent="0.3">
      <c r="E24" s="1"/>
      <c r="F24" s="1">
        <f t="shared" si="12"/>
        <v>0.57599999999999996</v>
      </c>
      <c r="G24" s="1">
        <f t="shared" ref="G24:I24" si="15">I5</f>
        <v>0.68666666666666665</v>
      </c>
      <c r="H24" s="1">
        <f t="shared" si="15"/>
        <v>0.16</v>
      </c>
      <c r="I24" s="1">
        <f t="shared" si="15"/>
        <v>0.16400000000000001</v>
      </c>
      <c r="J24" s="1"/>
      <c r="K24" s="1"/>
      <c r="L24" s="1"/>
    </row>
    <row r="25" spans="5:12" x14ac:dyDescent="0.3">
      <c r="F25" s="1">
        <f t="shared" si="12"/>
        <v>0.628</v>
      </c>
      <c r="G25" s="1">
        <f t="shared" ref="G25:I25" si="16">I6</f>
        <v>0.72666666666666668</v>
      </c>
      <c r="H25" s="1">
        <f t="shared" si="16"/>
        <v>0.12</v>
      </c>
      <c r="I25" s="1">
        <f t="shared" si="16"/>
        <v>0.192</v>
      </c>
    </row>
    <row r="26" spans="5:12" x14ac:dyDescent="0.3">
      <c r="F26" s="1">
        <f t="shared" si="12"/>
        <v>0.7</v>
      </c>
      <c r="G26" s="1">
        <f t="shared" ref="G26:I26" si="17">I7</f>
        <v>0.78666666666666663</v>
      </c>
      <c r="H26" s="1">
        <f t="shared" si="17"/>
        <v>0.12</v>
      </c>
      <c r="I26" s="1">
        <f t="shared" si="17"/>
        <v>0.22800000000000001</v>
      </c>
    </row>
    <row r="27" spans="5:12" x14ac:dyDescent="0.3">
      <c r="F27" s="1">
        <f t="shared" si="12"/>
        <v>0.752</v>
      </c>
      <c r="G27" s="1">
        <f t="shared" ref="G27:I27" si="18">I8</f>
        <v>0.82666666666666666</v>
      </c>
      <c r="H27" s="1">
        <f t="shared" si="18"/>
        <v>0.13333333333333333</v>
      </c>
      <c r="I27" s="1">
        <f t="shared" si="18"/>
        <v>0.25600000000000001</v>
      </c>
    </row>
    <row r="28" spans="5:12" x14ac:dyDescent="0.3">
      <c r="F28" s="1">
        <f t="shared" si="12"/>
        <v>0.67600000000000005</v>
      </c>
      <c r="G28" s="1">
        <f t="shared" ref="G28:I28" si="19">I9</f>
        <v>0.76</v>
      </c>
      <c r="H28" s="1">
        <f t="shared" si="19"/>
        <v>0.12</v>
      </c>
      <c r="I28" s="1">
        <f t="shared" si="19"/>
        <v>0.22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B8F2-7984-42E0-9D48-AE5436E6BCF4}">
  <dimension ref="A1:K9"/>
  <sheetViews>
    <sheetView workbookViewId="0">
      <selection activeCell="D8" sqref="D8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</row>
    <row r="2" spans="1:11" x14ac:dyDescent="0.3">
      <c r="A2">
        <v>0</v>
      </c>
      <c r="B2">
        <v>0.25</v>
      </c>
      <c r="C2">
        <v>0.15</v>
      </c>
      <c r="D2">
        <v>0</v>
      </c>
      <c r="E2">
        <v>0</v>
      </c>
      <c r="F2">
        <v>0</v>
      </c>
      <c r="G2">
        <f t="shared" ref="G2" si="0">$B$2-D2-F2</f>
        <v>0.25</v>
      </c>
      <c r="H2">
        <f>$C$2-(2*E2)-D2</f>
        <v>0.15</v>
      </c>
      <c r="I2">
        <f>D2+E2+F2</f>
        <v>0</v>
      </c>
      <c r="J2">
        <f>E2+F2</f>
        <v>0</v>
      </c>
      <c r="K2">
        <f>SUM(G2:J2)</f>
        <v>0.4</v>
      </c>
    </row>
    <row r="3" spans="1:11" x14ac:dyDescent="0.3">
      <c r="A3">
        <v>1</v>
      </c>
      <c r="B3">
        <v>0</v>
      </c>
      <c r="C3">
        <v>0</v>
      </c>
      <c r="D3">
        <v>0.05</v>
      </c>
      <c r="E3">
        <v>3.0000000000000001E-3</v>
      </c>
      <c r="F3">
        <v>3.1E-2</v>
      </c>
      <c r="G3">
        <f>$B$2-D3-F3</f>
        <v>0.16900000000000001</v>
      </c>
      <c r="H3">
        <f>$C$2-(2*E3)-D3</f>
        <v>9.3999999999999986E-2</v>
      </c>
      <c r="I3">
        <f t="shared" ref="I3:I9" si="1">D3+E3+F3</f>
        <v>8.4000000000000005E-2</v>
      </c>
      <c r="J3">
        <f t="shared" ref="J3:J9" si="2">E3+F3</f>
        <v>3.4000000000000002E-2</v>
      </c>
      <c r="K3">
        <f t="shared" ref="K3:K9" si="3">SUM(G3:J3)</f>
        <v>0.38100000000000001</v>
      </c>
    </row>
    <row r="4" spans="1:11" x14ac:dyDescent="0.3">
      <c r="A4">
        <v>15</v>
      </c>
      <c r="B4">
        <v>0</v>
      </c>
      <c r="C4">
        <v>0</v>
      </c>
      <c r="D4">
        <v>8.4000000000000005E-2</v>
      </c>
      <c r="E4">
        <v>7.0000000000000001E-3</v>
      </c>
      <c r="F4">
        <v>7.0000000000000007E-2</v>
      </c>
      <c r="G4">
        <f t="shared" ref="G4:G9" si="4">$B$2-D4-F4</f>
        <v>9.5999999999999974E-2</v>
      </c>
      <c r="H4">
        <f t="shared" ref="H4:H9" si="5">$C$2-(2*E4)-D4</f>
        <v>5.1999999999999977E-2</v>
      </c>
      <c r="I4">
        <f t="shared" si="1"/>
        <v>0.16100000000000003</v>
      </c>
      <c r="J4">
        <f t="shared" si="2"/>
        <v>7.7000000000000013E-2</v>
      </c>
      <c r="K4">
        <f t="shared" si="3"/>
        <v>0.38600000000000001</v>
      </c>
    </row>
    <row r="5" spans="1:11" x14ac:dyDescent="0.3">
      <c r="A5">
        <v>30</v>
      </c>
      <c r="B5">
        <v>0</v>
      </c>
      <c r="C5">
        <v>0</v>
      </c>
      <c r="D5">
        <v>0.10299999999999999</v>
      </c>
      <c r="E5">
        <v>1.2E-2</v>
      </c>
      <c r="F5">
        <v>4.1000000000000002E-2</v>
      </c>
      <c r="G5">
        <f t="shared" si="4"/>
        <v>0.10600000000000001</v>
      </c>
      <c r="H5">
        <f t="shared" si="5"/>
        <v>2.3000000000000007E-2</v>
      </c>
      <c r="I5">
        <f t="shared" si="1"/>
        <v>0.156</v>
      </c>
      <c r="J5">
        <f t="shared" si="2"/>
        <v>5.3000000000000005E-2</v>
      </c>
      <c r="K5">
        <f t="shared" si="3"/>
        <v>0.33800000000000002</v>
      </c>
    </row>
    <row r="6" spans="1:11" x14ac:dyDescent="0.3">
      <c r="A6">
        <v>60</v>
      </c>
      <c r="B6">
        <v>0</v>
      </c>
      <c r="C6">
        <v>0</v>
      </c>
      <c r="D6">
        <v>0.109</v>
      </c>
      <c r="E6">
        <v>8.9999999999999993E-3</v>
      </c>
      <c r="F6">
        <v>4.8000000000000001E-2</v>
      </c>
      <c r="G6">
        <f t="shared" si="4"/>
        <v>9.3000000000000013E-2</v>
      </c>
      <c r="H6">
        <f t="shared" si="5"/>
        <v>2.3000000000000007E-2</v>
      </c>
      <c r="I6">
        <f t="shared" si="1"/>
        <v>0.16599999999999998</v>
      </c>
      <c r="J6">
        <f t="shared" si="2"/>
        <v>5.7000000000000002E-2</v>
      </c>
      <c r="K6">
        <f t="shared" si="3"/>
        <v>0.33900000000000002</v>
      </c>
    </row>
    <row r="7" spans="1:11" x14ac:dyDescent="0.3">
      <c r="A7">
        <v>75</v>
      </c>
      <c r="B7">
        <v>0</v>
      </c>
      <c r="C7">
        <v>0</v>
      </c>
      <c r="D7">
        <v>0.11799999999999999</v>
      </c>
      <c r="E7">
        <v>8.9999999999999993E-3</v>
      </c>
      <c r="F7">
        <v>5.7000000000000002E-2</v>
      </c>
      <c r="G7">
        <f t="shared" si="4"/>
        <v>7.5000000000000011E-2</v>
      </c>
      <c r="H7">
        <f t="shared" si="5"/>
        <v>1.4000000000000012E-2</v>
      </c>
      <c r="I7">
        <f t="shared" si="1"/>
        <v>0.184</v>
      </c>
      <c r="J7">
        <f t="shared" si="2"/>
        <v>6.6000000000000003E-2</v>
      </c>
      <c r="K7">
        <f t="shared" si="3"/>
        <v>0.33900000000000002</v>
      </c>
    </row>
    <row r="8" spans="1:11" x14ac:dyDescent="0.3">
      <c r="A8">
        <v>90</v>
      </c>
      <c r="B8">
        <v>0</v>
      </c>
      <c r="C8">
        <v>0</v>
      </c>
      <c r="D8">
        <v>0.124</v>
      </c>
      <c r="E8">
        <v>0.01</v>
      </c>
      <c r="F8">
        <v>6.4000000000000001E-2</v>
      </c>
      <c r="G8">
        <f t="shared" si="4"/>
        <v>6.2E-2</v>
      </c>
      <c r="H8">
        <f t="shared" si="5"/>
        <v>6.0000000000000053E-3</v>
      </c>
      <c r="I8">
        <f t="shared" si="1"/>
        <v>0.19800000000000001</v>
      </c>
      <c r="J8">
        <f t="shared" si="2"/>
        <v>7.3999999999999996E-2</v>
      </c>
      <c r="K8">
        <f t="shared" si="3"/>
        <v>0.34</v>
      </c>
    </row>
    <row r="9" spans="1:11" x14ac:dyDescent="0.3">
      <c r="A9">
        <v>120</v>
      </c>
      <c r="B9">
        <v>0</v>
      </c>
      <c r="C9">
        <v>0</v>
      </c>
      <c r="D9">
        <v>0.114</v>
      </c>
      <c r="E9">
        <v>8.9999999999999993E-3</v>
      </c>
      <c r="F9">
        <v>5.5E-2</v>
      </c>
      <c r="G9">
        <f t="shared" si="4"/>
        <v>8.1000000000000016E-2</v>
      </c>
      <c r="H9">
        <f t="shared" si="5"/>
        <v>1.8000000000000002E-2</v>
      </c>
      <c r="I9">
        <f t="shared" si="1"/>
        <v>0.17799999999999999</v>
      </c>
      <c r="J9">
        <f t="shared" si="2"/>
        <v>6.4000000000000001E-2</v>
      </c>
      <c r="K9">
        <f t="shared" si="3"/>
        <v>0.34100000000000003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Cohen</dc:creator>
  <cp:lastModifiedBy>Maximilian Cohen</cp:lastModifiedBy>
  <dcterms:created xsi:type="dcterms:W3CDTF">2015-06-05T18:17:20Z</dcterms:created>
  <dcterms:modified xsi:type="dcterms:W3CDTF">2022-05-18T19:30:23Z</dcterms:modified>
</cp:coreProperties>
</file>