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Daisy\lasking group\Projects\muscle_Kuang\paper\"/>
    </mc:Choice>
  </mc:AlternateContent>
  <xr:revisionPtr revIDLastSave="0" documentId="13_ncr:1_{E6B0034F-7D6C-44F9-BBD9-1F07673809F2}" xr6:coauthVersionLast="47" xr6:coauthVersionMax="47" xr10:uidLastSave="{00000000-0000-0000-0000-000000000000}"/>
  <bookViews>
    <workbookView xWindow="38290" yWindow="-110" windowWidth="19420" windowHeight="10300" xr2:uid="{00000000-000D-0000-FFFF-FFFF00000000}"/>
  </bookViews>
  <sheets>
    <sheet name="Table S1" sheetId="11" r:id="rId1"/>
    <sheet name="Table S2" sheetId="13" r:id="rId2"/>
    <sheet name="Table S3" sheetId="8" r:id="rId3"/>
  </sheets>
  <externalReferences>
    <externalReference r:id="rId4"/>
  </externalReferences>
  <definedNames>
    <definedName name="_xlnm._FilterDatabase" localSheetId="0" hidden="1">'Table S1'!$A$2:$AF$142</definedName>
    <definedName name="_xlnm._FilterDatabase" localSheetId="1" hidden="1">'Table S2'!$A$3:$P$3</definedName>
    <definedName name="_xlnm._FilterDatabase" localSheetId="2" hidden="1">'Table S3'!$A$2:$BP$2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jyyHVQMfPVD52k1UAS0h8edj24OA=="/>
    </ext>
  </extLst>
</workbook>
</file>

<file path=xl/calcChain.xml><?xml version="1.0" encoding="utf-8"?>
<calcChain xmlns="http://schemas.openxmlformats.org/spreadsheetml/2006/main">
  <c r="B65" i="8" l="1"/>
  <c r="C146" i="13" l="1"/>
  <c r="B146" i="13"/>
  <c r="C144" i="13" l="1"/>
  <c r="C145" i="13"/>
  <c r="C133" i="13"/>
  <c r="C134" i="13"/>
  <c r="C135" i="13"/>
  <c r="C136" i="13"/>
  <c r="C137" i="13"/>
  <c r="C138" i="13"/>
  <c r="C139" i="13"/>
  <c r="C140" i="13"/>
  <c r="C141" i="13"/>
  <c r="C142" i="13"/>
  <c r="C143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05" i="13"/>
  <c r="C106" i="13"/>
  <c r="C107" i="13"/>
  <c r="C108" i="13"/>
  <c r="C109" i="13"/>
  <c r="C110" i="13"/>
  <c r="C111" i="13"/>
  <c r="C112" i="13"/>
  <c r="C113" i="13"/>
  <c r="C114" i="13"/>
  <c r="C115" i="13"/>
  <c r="C97" i="13"/>
  <c r="C98" i="13"/>
  <c r="C99" i="13"/>
  <c r="C100" i="13"/>
  <c r="C101" i="13"/>
  <c r="C102" i="13"/>
  <c r="C103" i="13"/>
  <c r="C104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69" i="13"/>
  <c r="C70" i="13"/>
  <c r="C71" i="13"/>
  <c r="C72" i="13"/>
  <c r="C73" i="13"/>
  <c r="C74" i="13"/>
  <c r="C75" i="13"/>
  <c r="C7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56" i="13"/>
  <c r="C55" i="13"/>
  <c r="C46" i="13"/>
  <c r="C47" i="13"/>
  <c r="C48" i="13"/>
  <c r="C49" i="13"/>
  <c r="C50" i="13"/>
  <c r="C51" i="13"/>
  <c r="C52" i="13"/>
  <c r="C53" i="13"/>
  <c r="C54" i="13"/>
  <c r="C37" i="13"/>
  <c r="C38" i="13"/>
  <c r="C39" i="13"/>
  <c r="C40" i="13"/>
  <c r="C41" i="13"/>
  <c r="C42" i="13"/>
  <c r="C43" i="13"/>
  <c r="C44" i="13"/>
  <c r="C45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15" i="13"/>
  <c r="C16" i="13"/>
  <c r="C17" i="13"/>
  <c r="C18" i="13"/>
  <c r="C19" i="13"/>
  <c r="C20" i="13"/>
  <c r="C21" i="13"/>
  <c r="C22" i="13"/>
  <c r="C23" i="13"/>
  <c r="C6" i="13"/>
  <c r="C7" i="13"/>
  <c r="C8" i="13"/>
  <c r="C9" i="13"/>
  <c r="C10" i="13"/>
  <c r="C11" i="13"/>
  <c r="C12" i="13"/>
  <c r="C13" i="13"/>
  <c r="C14" i="13"/>
  <c r="C5" i="13"/>
  <c r="C12" i="8"/>
  <c r="A147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C61" i="8"/>
  <c r="C39" i="8"/>
  <c r="C35" i="8"/>
  <c r="C36" i="8"/>
  <c r="C26" i="8"/>
  <c r="C27" i="8"/>
  <c r="C28" i="8"/>
  <c r="C29" i="8"/>
  <c r="C30" i="8"/>
  <c r="C31" i="8"/>
  <c r="C32" i="8"/>
  <c r="C33" i="8"/>
  <c r="C34" i="8"/>
  <c r="C25" i="8"/>
  <c r="C4" i="8"/>
  <c r="C5" i="8"/>
  <c r="C6" i="8"/>
  <c r="C7" i="8"/>
  <c r="C8" i="8"/>
  <c r="C9" i="8"/>
  <c r="C10" i="8"/>
  <c r="C11" i="8"/>
  <c r="C13" i="8"/>
  <c r="C3" i="8"/>
  <c r="B1" i="11"/>
  <c r="AA82" i="11" l="1"/>
  <c r="Z82" i="11"/>
  <c r="Y82" i="11"/>
  <c r="X82" i="11"/>
  <c r="S82" i="11"/>
  <c r="R82" i="11"/>
  <c r="Q82" i="11"/>
  <c r="K82" i="11"/>
  <c r="J82" i="11"/>
  <c r="I82" i="11"/>
  <c r="H82" i="11"/>
  <c r="AA81" i="11"/>
  <c r="Z81" i="11"/>
  <c r="Y81" i="11"/>
  <c r="X81" i="11"/>
  <c r="S81" i="11"/>
  <c r="R81" i="11"/>
  <c r="Q81" i="11"/>
  <c r="P81" i="11"/>
  <c r="K81" i="11"/>
  <c r="J81" i="11"/>
  <c r="I81" i="11"/>
  <c r="H81" i="11"/>
  <c r="AA78" i="11"/>
  <c r="Z78" i="11"/>
  <c r="Y78" i="11"/>
  <c r="S78" i="11"/>
  <c r="R78" i="11"/>
  <c r="Q78" i="11"/>
  <c r="P78" i="11"/>
  <c r="K78" i="11"/>
  <c r="J78" i="11"/>
  <c r="I78" i="11"/>
  <c r="H78" i="11"/>
  <c r="AA77" i="11"/>
  <c r="Z77" i="11"/>
  <c r="Y77" i="11"/>
  <c r="X77" i="11"/>
  <c r="S77" i="11"/>
  <c r="R77" i="11"/>
  <c r="Q77" i="11"/>
  <c r="P77" i="11"/>
  <c r="K77" i="11"/>
  <c r="J77" i="11"/>
  <c r="H77" i="11"/>
  <c r="AA76" i="11"/>
  <c r="Z76" i="11"/>
  <c r="X76" i="11"/>
  <c r="S76" i="11"/>
  <c r="R76" i="11"/>
  <c r="Q76" i="11"/>
  <c r="P76" i="11"/>
  <c r="K76" i="11"/>
  <c r="J76" i="11"/>
  <c r="I76" i="11"/>
  <c r="H76" i="11"/>
  <c r="AA141" i="11"/>
  <c r="Z141" i="11"/>
  <c r="Y141" i="11"/>
  <c r="X141" i="11"/>
  <c r="S141" i="11"/>
  <c r="R141" i="11"/>
  <c r="Q141" i="11"/>
  <c r="P141" i="11"/>
  <c r="K141" i="11"/>
  <c r="J141" i="11"/>
  <c r="I141" i="11"/>
  <c r="H141" i="11"/>
  <c r="AA140" i="11"/>
  <c r="Z140" i="11"/>
  <c r="Y140" i="11"/>
  <c r="X140" i="11"/>
  <c r="S140" i="11"/>
  <c r="R140" i="11"/>
  <c r="Q140" i="11"/>
  <c r="P140" i="11"/>
  <c r="K140" i="11"/>
  <c r="J140" i="11"/>
  <c r="I140" i="11"/>
  <c r="H140" i="11"/>
  <c r="AA75" i="11"/>
  <c r="Z75" i="11"/>
  <c r="Y75" i="11"/>
  <c r="X75" i="11"/>
  <c r="R75" i="11"/>
  <c r="Q75" i="11"/>
  <c r="P75" i="11"/>
  <c r="K75" i="11"/>
  <c r="J75" i="11"/>
  <c r="I75" i="11"/>
  <c r="H75" i="11"/>
  <c r="AA73" i="11"/>
  <c r="Z73" i="11"/>
  <c r="Y73" i="11"/>
  <c r="X73" i="11"/>
  <c r="S73" i="11"/>
  <c r="R73" i="11"/>
  <c r="Q73" i="11"/>
  <c r="P73" i="11"/>
  <c r="K73" i="11"/>
  <c r="J73" i="11"/>
  <c r="I73" i="11"/>
  <c r="H73" i="11"/>
  <c r="AA107" i="11"/>
  <c r="Z107" i="11"/>
  <c r="Y107" i="11"/>
  <c r="X107" i="11"/>
  <c r="S107" i="11"/>
  <c r="R107" i="11"/>
  <c r="Q107" i="11"/>
  <c r="P107" i="11"/>
  <c r="K107" i="11"/>
  <c r="J107" i="11"/>
  <c r="I107" i="11"/>
  <c r="AA138" i="11"/>
  <c r="Z138" i="11"/>
  <c r="Y138" i="11"/>
  <c r="X138" i="11"/>
  <c r="S138" i="11"/>
  <c r="R138" i="11"/>
  <c r="P138" i="11"/>
  <c r="K138" i="11"/>
  <c r="J138" i="11"/>
  <c r="I138" i="11"/>
  <c r="H138" i="11"/>
  <c r="AA137" i="11"/>
  <c r="Z137" i="11"/>
  <c r="Y137" i="11"/>
  <c r="X137" i="11"/>
  <c r="S137" i="11"/>
  <c r="R137" i="11"/>
  <c r="Q137" i="11"/>
  <c r="P137" i="11"/>
  <c r="K137" i="11"/>
  <c r="J137" i="11"/>
  <c r="I137" i="11"/>
  <c r="H137" i="11"/>
  <c r="AA72" i="11"/>
  <c r="Z72" i="11"/>
  <c r="Y72" i="11"/>
  <c r="X72" i="11"/>
  <c r="R72" i="11"/>
  <c r="Q72" i="11"/>
  <c r="P72" i="11"/>
  <c r="K72" i="11"/>
  <c r="J72" i="11"/>
  <c r="I72" i="11"/>
  <c r="H72" i="11"/>
  <c r="AA136" i="11"/>
  <c r="Z136" i="11"/>
  <c r="Y136" i="11"/>
  <c r="X136" i="11"/>
  <c r="S136" i="11"/>
  <c r="R136" i="11"/>
  <c r="Q136" i="11"/>
  <c r="P136" i="11"/>
  <c r="K136" i="11"/>
  <c r="J136" i="11"/>
  <c r="I136" i="11"/>
  <c r="H136" i="11"/>
  <c r="AA71" i="11"/>
  <c r="Z71" i="11"/>
  <c r="Y71" i="11"/>
  <c r="X71" i="11"/>
  <c r="R71" i="11"/>
  <c r="Q71" i="11"/>
  <c r="P71" i="11"/>
  <c r="K71" i="11"/>
  <c r="J71" i="11"/>
  <c r="I71" i="11"/>
  <c r="H71" i="11"/>
  <c r="AA93" i="11"/>
  <c r="Z93" i="11"/>
  <c r="Y93" i="11"/>
  <c r="X93" i="11"/>
  <c r="S93" i="11"/>
  <c r="R93" i="11"/>
  <c r="Q93" i="11"/>
  <c r="P93" i="11"/>
  <c r="J93" i="11"/>
  <c r="I93" i="11"/>
  <c r="H93" i="11"/>
  <c r="AA105" i="11"/>
  <c r="Z105" i="11"/>
  <c r="Y105" i="11"/>
  <c r="X105" i="11"/>
  <c r="S105" i="11"/>
  <c r="R105" i="11"/>
  <c r="Q105" i="11"/>
  <c r="P105" i="11"/>
  <c r="K105" i="11"/>
  <c r="J105" i="11"/>
  <c r="I105" i="11"/>
  <c r="H105" i="11"/>
  <c r="AA104" i="11"/>
  <c r="Z104" i="11"/>
  <c r="Y104" i="11"/>
  <c r="X104" i="11"/>
  <c r="S104" i="11"/>
  <c r="R104" i="11"/>
  <c r="Q104" i="11"/>
  <c r="P104" i="11"/>
  <c r="K104" i="11"/>
  <c r="J104" i="11"/>
  <c r="I104" i="11"/>
  <c r="H104" i="11"/>
  <c r="AA135" i="11"/>
  <c r="Z135" i="11"/>
  <c r="Y135" i="11"/>
  <c r="X135" i="11"/>
  <c r="S135" i="11"/>
  <c r="R135" i="11"/>
  <c r="Q135" i="11"/>
  <c r="P135" i="11"/>
  <c r="K135" i="11"/>
  <c r="J135" i="11"/>
  <c r="I135" i="11"/>
  <c r="H135" i="11"/>
  <c r="Z70" i="11"/>
  <c r="Y70" i="11"/>
  <c r="X70" i="11"/>
  <c r="R70" i="11"/>
  <c r="Q70" i="11"/>
  <c r="P70" i="11"/>
  <c r="K70" i="11"/>
  <c r="J70" i="11"/>
  <c r="I70" i="11"/>
  <c r="H70" i="11"/>
  <c r="AA69" i="11"/>
  <c r="Z69" i="11"/>
  <c r="Y69" i="11"/>
  <c r="X69" i="11"/>
  <c r="R69" i="11"/>
  <c r="Q69" i="11"/>
  <c r="P69" i="11"/>
  <c r="K69" i="11"/>
  <c r="J69" i="11"/>
  <c r="I69" i="11"/>
  <c r="H69" i="11"/>
  <c r="AA68" i="11"/>
  <c r="Z68" i="11"/>
  <c r="Y68" i="11"/>
  <c r="X68" i="11"/>
  <c r="S68" i="11"/>
  <c r="R68" i="11"/>
  <c r="Q68" i="11"/>
  <c r="P68" i="11"/>
  <c r="K68" i="11"/>
  <c r="J68" i="11"/>
  <c r="I68" i="11"/>
  <c r="H68" i="11"/>
  <c r="AA67" i="11"/>
  <c r="Z67" i="11"/>
  <c r="Y67" i="11"/>
  <c r="X67" i="11"/>
  <c r="S67" i="11"/>
  <c r="Q67" i="11"/>
  <c r="P67" i="11"/>
  <c r="K67" i="11"/>
  <c r="J67" i="11"/>
  <c r="I67" i="11"/>
  <c r="H67" i="11"/>
  <c r="Z66" i="11"/>
  <c r="Y66" i="11"/>
  <c r="X66" i="11"/>
  <c r="S66" i="11"/>
  <c r="R66" i="11"/>
  <c r="Q66" i="11"/>
  <c r="P66" i="11"/>
  <c r="K66" i="11"/>
  <c r="J66" i="11"/>
  <c r="I66" i="11"/>
  <c r="H66" i="11"/>
  <c r="AA65" i="11"/>
  <c r="Z65" i="11"/>
  <c r="Y65" i="11"/>
  <c r="X65" i="11"/>
  <c r="R65" i="11"/>
  <c r="Q65" i="11"/>
  <c r="P65" i="11"/>
  <c r="K65" i="11"/>
  <c r="J65" i="11"/>
  <c r="I65" i="11"/>
  <c r="H65" i="11"/>
  <c r="AA64" i="11"/>
  <c r="Z64" i="11"/>
  <c r="Y64" i="11"/>
  <c r="X64" i="11"/>
  <c r="R64" i="11"/>
  <c r="Q64" i="11"/>
  <c r="P64" i="11"/>
  <c r="K64" i="11"/>
  <c r="J64" i="11"/>
  <c r="I64" i="11"/>
  <c r="H64" i="11"/>
  <c r="Z63" i="11"/>
  <c r="Y63" i="11"/>
  <c r="X63" i="11"/>
  <c r="S63" i="11"/>
  <c r="R63" i="11"/>
  <c r="Q63" i="11"/>
  <c r="P63" i="11"/>
  <c r="J63" i="11"/>
  <c r="I63" i="11"/>
  <c r="H63" i="11"/>
  <c r="AA62" i="11"/>
  <c r="Z62" i="11"/>
  <c r="Y62" i="11"/>
  <c r="X62" i="11"/>
  <c r="S62" i="11"/>
  <c r="R62" i="11"/>
  <c r="Q62" i="11"/>
  <c r="P62" i="11"/>
  <c r="K62" i="11"/>
  <c r="J62" i="11"/>
  <c r="I62" i="11"/>
  <c r="H62" i="11"/>
  <c r="AA61" i="11"/>
  <c r="Z61" i="11"/>
  <c r="Y61" i="11"/>
  <c r="X61" i="11"/>
  <c r="Q61" i="11"/>
  <c r="P61" i="11"/>
  <c r="K61" i="11"/>
  <c r="J61" i="11"/>
  <c r="I61" i="11"/>
  <c r="H61" i="11"/>
  <c r="AA60" i="11"/>
  <c r="Z60" i="11"/>
  <c r="Y60" i="11"/>
  <c r="X60" i="11"/>
  <c r="S60" i="11"/>
  <c r="R60" i="11"/>
  <c r="Q60" i="11"/>
  <c r="P60" i="11"/>
  <c r="K60" i="11"/>
  <c r="J60" i="11"/>
  <c r="I60" i="11"/>
  <c r="H60" i="11"/>
  <c r="AA59" i="11"/>
  <c r="Z59" i="11"/>
  <c r="Y59" i="11"/>
  <c r="X59" i="11"/>
  <c r="S59" i="11"/>
  <c r="R59" i="11"/>
  <c r="Q59" i="11"/>
  <c r="P59" i="11"/>
  <c r="K59" i="11"/>
  <c r="J59" i="11"/>
  <c r="I59" i="11"/>
  <c r="H59" i="11"/>
  <c r="AA58" i="11"/>
  <c r="Z58" i="11"/>
  <c r="Y58" i="11"/>
  <c r="X58" i="11"/>
  <c r="S58" i="11"/>
  <c r="R58" i="11"/>
  <c r="Q58" i="11"/>
  <c r="P58" i="11"/>
  <c r="K58" i="11"/>
  <c r="J58" i="11"/>
  <c r="I58" i="11"/>
  <c r="H58" i="11"/>
  <c r="AA57" i="11"/>
  <c r="Z57" i="11"/>
  <c r="Y57" i="11"/>
  <c r="X57" i="11"/>
  <c r="R57" i="11"/>
  <c r="Q57" i="11"/>
  <c r="P57" i="11"/>
  <c r="J57" i="11"/>
  <c r="I57" i="11"/>
  <c r="H57" i="11"/>
  <c r="AA56" i="11"/>
  <c r="Z56" i="11"/>
  <c r="X56" i="11"/>
  <c r="S56" i="11"/>
  <c r="R56" i="11"/>
  <c r="Q56" i="11"/>
  <c r="K56" i="11"/>
  <c r="J56" i="11"/>
  <c r="I56" i="11"/>
  <c r="H56" i="11"/>
  <c r="AA55" i="11"/>
  <c r="Z55" i="11"/>
  <c r="Y55" i="11"/>
  <c r="X55" i="11"/>
  <c r="S55" i="11"/>
  <c r="R55" i="11"/>
  <c r="Q55" i="11"/>
  <c r="P55" i="11"/>
  <c r="K55" i="11"/>
  <c r="J55" i="11"/>
  <c r="I55" i="11"/>
  <c r="H55" i="11"/>
  <c r="AA102" i="11"/>
  <c r="Z102" i="11"/>
  <c r="Y102" i="11"/>
  <c r="X102" i="11"/>
  <c r="S102" i="11"/>
  <c r="R102" i="11"/>
  <c r="Q102" i="11"/>
  <c r="P102" i="11"/>
  <c r="K102" i="11"/>
  <c r="J102" i="11"/>
  <c r="I102" i="11"/>
  <c r="H102" i="11"/>
  <c r="Z54" i="11"/>
  <c r="Y54" i="11"/>
  <c r="X54" i="11"/>
  <c r="R54" i="11"/>
  <c r="Q54" i="11"/>
  <c r="P54" i="11"/>
  <c r="J54" i="11"/>
  <c r="I54" i="11"/>
  <c r="H54" i="11"/>
  <c r="Z101" i="11"/>
  <c r="X101" i="11"/>
  <c r="R101" i="11"/>
  <c r="Q101" i="11"/>
  <c r="P101" i="11"/>
  <c r="K101" i="11"/>
  <c r="J101" i="11"/>
  <c r="H101" i="11"/>
  <c r="Z91" i="11"/>
  <c r="Y91" i="11"/>
  <c r="X91" i="11"/>
  <c r="S91" i="11"/>
  <c r="R91" i="11"/>
  <c r="Q91" i="11"/>
  <c r="P91" i="11"/>
  <c r="K91" i="11"/>
  <c r="J91" i="11"/>
  <c r="I91" i="11"/>
  <c r="H91" i="11"/>
  <c r="AA99" i="11"/>
  <c r="Z99" i="11"/>
  <c r="X99" i="11"/>
  <c r="S99" i="11"/>
  <c r="R99" i="11"/>
  <c r="Q99" i="11"/>
  <c r="P99" i="11"/>
  <c r="K99" i="11"/>
  <c r="J99" i="11"/>
  <c r="I99" i="11"/>
  <c r="H99" i="11"/>
  <c r="AA89" i="11"/>
  <c r="Z89" i="11"/>
  <c r="Y89" i="11"/>
  <c r="X89" i="11"/>
  <c r="S89" i="11"/>
  <c r="R89" i="11"/>
  <c r="Q89" i="11"/>
  <c r="P89" i="11"/>
  <c r="J89" i="11"/>
  <c r="I89" i="11"/>
  <c r="H89" i="11"/>
  <c r="AA48" i="11"/>
  <c r="Z48" i="11"/>
  <c r="Y48" i="11"/>
  <c r="X48" i="11"/>
  <c r="R48" i="11"/>
  <c r="Q48" i="11"/>
  <c r="P48" i="11"/>
  <c r="K48" i="11"/>
  <c r="J48" i="11"/>
  <c r="I48" i="11"/>
  <c r="H48" i="11"/>
  <c r="Z47" i="11"/>
  <c r="Y47" i="11"/>
  <c r="X47" i="11"/>
  <c r="R47" i="11"/>
  <c r="Q47" i="11"/>
  <c r="P47" i="11"/>
  <c r="K47" i="11"/>
  <c r="J47" i="11"/>
  <c r="I47" i="11"/>
  <c r="H47" i="11"/>
  <c r="AA129" i="11"/>
  <c r="Z129" i="11"/>
  <c r="Y129" i="11"/>
  <c r="X129" i="11"/>
  <c r="S129" i="11"/>
  <c r="R129" i="11"/>
  <c r="P129" i="11"/>
  <c r="K129" i="11"/>
  <c r="J129" i="11"/>
  <c r="I129" i="11"/>
  <c r="H129" i="11"/>
  <c r="AA98" i="11"/>
  <c r="Z98" i="11"/>
  <c r="Y98" i="11"/>
  <c r="X98" i="11"/>
  <c r="S98" i="11"/>
  <c r="R98" i="11"/>
  <c r="Q98" i="11"/>
  <c r="P98" i="11"/>
  <c r="K98" i="11"/>
  <c r="J98" i="11"/>
  <c r="I98" i="11"/>
  <c r="H98" i="11"/>
  <c r="AA44" i="11"/>
  <c r="Z44" i="11"/>
  <c r="Y44" i="11"/>
  <c r="X44" i="11"/>
  <c r="R44" i="11"/>
  <c r="Q44" i="11"/>
  <c r="P44" i="11"/>
  <c r="K44" i="11"/>
  <c r="J44" i="11"/>
  <c r="I44" i="11"/>
  <c r="H44" i="11"/>
  <c r="AA43" i="11"/>
  <c r="Z43" i="11"/>
  <c r="Y43" i="11"/>
  <c r="X43" i="11"/>
  <c r="S43" i="11"/>
  <c r="R43" i="11"/>
  <c r="Q43" i="11"/>
  <c r="P43" i="11"/>
  <c r="K43" i="11"/>
  <c r="J43" i="11"/>
  <c r="I43" i="11"/>
  <c r="H43" i="11"/>
  <c r="AA88" i="11"/>
  <c r="Z88" i="11"/>
  <c r="Y88" i="11"/>
  <c r="X88" i="11"/>
  <c r="S88" i="11"/>
  <c r="R88" i="11"/>
  <c r="Q88" i="11"/>
  <c r="P88" i="11"/>
  <c r="K88" i="11"/>
  <c r="J88" i="11"/>
  <c r="I88" i="11"/>
  <c r="H88" i="11"/>
  <c r="AA126" i="11"/>
  <c r="Z126" i="11"/>
  <c r="Y126" i="11"/>
  <c r="X126" i="11"/>
  <c r="S126" i="11"/>
  <c r="R126" i="11"/>
  <c r="Q126" i="11"/>
  <c r="P126" i="11"/>
  <c r="K126" i="11"/>
  <c r="J126" i="11"/>
  <c r="H126" i="11"/>
  <c r="Z42" i="11"/>
  <c r="Y42" i="11"/>
  <c r="X42" i="11"/>
  <c r="R42" i="11"/>
  <c r="Q42" i="11"/>
  <c r="P42" i="11"/>
  <c r="K42" i="11"/>
  <c r="J42" i="11"/>
  <c r="I42" i="11"/>
  <c r="H42" i="11"/>
  <c r="AA40" i="11"/>
  <c r="Z40" i="11"/>
  <c r="Y40" i="11"/>
  <c r="X40" i="11"/>
  <c r="R40" i="11"/>
  <c r="Q40" i="11"/>
  <c r="P40" i="11"/>
  <c r="I40" i="11"/>
  <c r="H40" i="11"/>
  <c r="AA125" i="11"/>
  <c r="Z125" i="11"/>
  <c r="Y125" i="11"/>
  <c r="X125" i="11"/>
  <c r="S125" i="11"/>
  <c r="R125" i="11"/>
  <c r="Q125" i="11"/>
  <c r="P125" i="11"/>
  <c r="K125" i="11"/>
  <c r="J125" i="11"/>
  <c r="I125" i="11"/>
  <c r="H125" i="11"/>
  <c r="AA124" i="11"/>
  <c r="Z124" i="11"/>
  <c r="Y124" i="11"/>
  <c r="X124" i="11"/>
  <c r="S124" i="11"/>
  <c r="R124" i="11"/>
  <c r="Q124" i="11"/>
  <c r="P124" i="11"/>
  <c r="K124" i="11"/>
  <c r="J124" i="11"/>
  <c r="I124" i="11"/>
  <c r="H124" i="11"/>
  <c r="AA123" i="11"/>
  <c r="Z123" i="11"/>
  <c r="Y123" i="11"/>
  <c r="X123" i="11"/>
  <c r="S123" i="11"/>
  <c r="R123" i="11"/>
  <c r="Q123" i="11"/>
  <c r="P123" i="11"/>
  <c r="K123" i="11"/>
  <c r="J123" i="11"/>
  <c r="I123" i="11"/>
  <c r="H123" i="11"/>
  <c r="AA86" i="11"/>
  <c r="Z86" i="11"/>
  <c r="Y86" i="11"/>
  <c r="X86" i="11"/>
  <c r="S86" i="11"/>
  <c r="R86" i="11"/>
  <c r="Q86" i="11"/>
  <c r="P86" i="11"/>
  <c r="K86" i="11"/>
  <c r="J86" i="11"/>
  <c r="I86" i="11"/>
  <c r="H86" i="11"/>
  <c r="Z38" i="11"/>
  <c r="X38" i="11"/>
  <c r="R38" i="11"/>
  <c r="Q38" i="11"/>
  <c r="P38" i="11"/>
  <c r="K38" i="11"/>
  <c r="J38" i="11"/>
  <c r="I38" i="11"/>
  <c r="H38" i="11"/>
  <c r="AA36" i="11"/>
  <c r="Z36" i="11"/>
  <c r="Y36" i="11"/>
  <c r="X36" i="11"/>
  <c r="S36" i="11"/>
  <c r="R36" i="11"/>
  <c r="Q36" i="11"/>
  <c r="P36" i="11"/>
  <c r="I36" i="11"/>
  <c r="H36" i="11"/>
  <c r="AA32" i="11"/>
  <c r="Z32" i="11"/>
  <c r="Y32" i="11"/>
  <c r="X32" i="11"/>
  <c r="S32" i="11"/>
  <c r="R32" i="11"/>
  <c r="Q32" i="11"/>
  <c r="P32" i="11"/>
  <c r="K32" i="11"/>
  <c r="J32" i="11"/>
  <c r="I32" i="11"/>
  <c r="H32" i="11"/>
  <c r="AA21" i="11"/>
  <c r="Z21" i="11"/>
  <c r="Y21" i="11"/>
  <c r="X21" i="11"/>
  <c r="S21" i="11"/>
  <c r="R21" i="11"/>
  <c r="Q21" i="11"/>
  <c r="P21" i="11"/>
  <c r="K21" i="11"/>
  <c r="J21" i="11"/>
  <c r="I21" i="11"/>
  <c r="H21" i="11"/>
  <c r="AA19" i="11"/>
  <c r="Z19" i="11"/>
  <c r="Y19" i="11"/>
  <c r="X19" i="11"/>
  <c r="S19" i="11"/>
  <c r="R19" i="11"/>
  <c r="Q19" i="11"/>
  <c r="P19" i="11"/>
  <c r="K19" i="11"/>
  <c r="J19" i="11"/>
  <c r="I19" i="11"/>
  <c r="H19" i="11"/>
  <c r="AA17" i="11"/>
  <c r="Z17" i="11"/>
  <c r="Y17" i="11"/>
  <c r="X17" i="11"/>
  <c r="S17" i="11"/>
  <c r="R17" i="11"/>
  <c r="Q17" i="11"/>
  <c r="P17" i="11"/>
  <c r="K17" i="11"/>
  <c r="J17" i="11"/>
  <c r="I17" i="11"/>
  <c r="H17" i="11"/>
  <c r="AA16" i="11"/>
  <c r="Z16" i="11"/>
  <c r="Y16" i="11"/>
  <c r="X16" i="11"/>
  <c r="S16" i="11"/>
  <c r="R16" i="11"/>
  <c r="Q16" i="11"/>
  <c r="P16" i="11"/>
  <c r="K16" i="11"/>
  <c r="J16" i="11"/>
  <c r="I16" i="11"/>
  <c r="H16" i="11"/>
  <c r="AA13" i="11"/>
  <c r="Z13" i="11"/>
  <c r="Y13" i="11"/>
  <c r="X13" i="11"/>
  <c r="S13" i="11"/>
  <c r="R13" i="11"/>
  <c r="Q13" i="11"/>
  <c r="P13" i="11"/>
  <c r="K13" i="11"/>
  <c r="J13" i="11"/>
  <c r="I13" i="11"/>
  <c r="H13" i="11"/>
  <c r="AA10" i="11"/>
  <c r="Z10" i="11"/>
  <c r="Y10" i="11"/>
  <c r="X10" i="11"/>
  <c r="S10" i="11"/>
  <c r="R10" i="11"/>
  <c r="Q10" i="11"/>
  <c r="P10" i="11"/>
  <c r="K10" i="11"/>
  <c r="J10" i="11"/>
  <c r="I10" i="11"/>
  <c r="H10" i="11"/>
  <c r="AA6" i="11"/>
  <c r="Z6" i="11"/>
  <c r="Y6" i="11"/>
  <c r="X6" i="11"/>
  <c r="S6" i="11"/>
  <c r="R6" i="11"/>
  <c r="Q6" i="11"/>
  <c r="P6" i="11"/>
  <c r="K6" i="11"/>
  <c r="J6" i="11"/>
  <c r="I6" i="11"/>
  <c r="H6" i="11"/>
  <c r="Z142" i="11"/>
  <c r="Y142" i="11"/>
  <c r="X142" i="11"/>
  <c r="S142" i="11"/>
  <c r="R142" i="11"/>
  <c r="Q142" i="11"/>
  <c r="P142" i="11"/>
  <c r="K142" i="11"/>
  <c r="J142" i="11"/>
  <c r="I142" i="11"/>
  <c r="Z94" i="11"/>
  <c r="Y94" i="11"/>
  <c r="X94" i="11"/>
  <c r="S94" i="11"/>
  <c r="R94" i="11"/>
  <c r="Q94" i="11"/>
  <c r="P94" i="11"/>
  <c r="K94" i="11"/>
  <c r="J94" i="11"/>
  <c r="H94" i="11"/>
  <c r="AA80" i="11"/>
  <c r="Z80" i="11"/>
  <c r="Y80" i="11"/>
  <c r="X80" i="11"/>
  <c r="S80" i="11"/>
  <c r="R80" i="11"/>
  <c r="Q80" i="11"/>
  <c r="P80" i="11"/>
  <c r="K80" i="11"/>
  <c r="J80" i="11"/>
  <c r="I80" i="11"/>
  <c r="H80" i="11"/>
  <c r="AA79" i="11"/>
  <c r="Z79" i="11"/>
  <c r="Y79" i="11"/>
  <c r="X79" i="11"/>
  <c r="S79" i="11"/>
  <c r="R79" i="11"/>
  <c r="Q79" i="11"/>
  <c r="K79" i="11"/>
  <c r="J79" i="11"/>
  <c r="I79" i="11"/>
  <c r="H79" i="11"/>
  <c r="AA74" i="11"/>
  <c r="Z74" i="11"/>
  <c r="Y74" i="11"/>
  <c r="X74" i="11"/>
  <c r="S74" i="11"/>
  <c r="R74" i="11"/>
  <c r="Q74" i="11"/>
  <c r="P74" i="11"/>
  <c r="K74" i="11"/>
  <c r="J74" i="11"/>
  <c r="H74" i="11"/>
  <c r="AA139" i="11"/>
  <c r="Z139" i="11"/>
  <c r="Y139" i="11"/>
  <c r="X139" i="11"/>
  <c r="S139" i="11"/>
  <c r="R139" i="11"/>
  <c r="P139" i="11"/>
  <c r="K139" i="11"/>
  <c r="J139" i="11"/>
  <c r="I139" i="11"/>
  <c r="H139" i="11"/>
  <c r="AA106" i="11"/>
  <c r="Z106" i="11"/>
  <c r="X106" i="11"/>
  <c r="S106" i="11"/>
  <c r="R106" i="11"/>
  <c r="Q106" i="11"/>
  <c r="P106" i="11"/>
  <c r="K106" i="11"/>
  <c r="J106" i="11"/>
  <c r="H106" i="11"/>
  <c r="AA134" i="11"/>
  <c r="Z134" i="11"/>
  <c r="Y134" i="11"/>
  <c r="X134" i="11"/>
  <c r="S134" i="11"/>
  <c r="R134" i="11"/>
  <c r="Q134" i="11"/>
  <c r="P134" i="11"/>
  <c r="K134" i="11"/>
  <c r="J134" i="11"/>
  <c r="I134" i="11"/>
  <c r="H134" i="11"/>
  <c r="AA133" i="11"/>
  <c r="Z133" i="11"/>
  <c r="Y133" i="11"/>
  <c r="X133" i="11"/>
  <c r="S133" i="11"/>
  <c r="R133" i="11"/>
  <c r="Q133" i="11"/>
  <c r="P133" i="11"/>
  <c r="K133" i="11"/>
  <c r="J133" i="11"/>
  <c r="I133" i="11"/>
  <c r="H133" i="11"/>
  <c r="AA103" i="11"/>
  <c r="Z103" i="11"/>
  <c r="Y103" i="11"/>
  <c r="X103" i="11"/>
  <c r="S103" i="11"/>
  <c r="R103" i="11"/>
  <c r="Q103" i="11"/>
  <c r="P103" i="11"/>
  <c r="K103" i="11"/>
  <c r="J103" i="11"/>
  <c r="I103" i="11"/>
  <c r="H103" i="11"/>
  <c r="AA92" i="11"/>
  <c r="Z92" i="11"/>
  <c r="Y92" i="11"/>
  <c r="X92" i="11"/>
  <c r="S92" i="11"/>
  <c r="R92" i="11"/>
  <c r="Q92" i="11"/>
  <c r="P92" i="11"/>
  <c r="K92" i="11"/>
  <c r="J92" i="11"/>
  <c r="I92" i="11"/>
  <c r="H92" i="11"/>
  <c r="AA132" i="11"/>
  <c r="Z132" i="11"/>
  <c r="Y132" i="11"/>
  <c r="X132" i="11"/>
  <c r="S132" i="11"/>
  <c r="R132" i="11"/>
  <c r="P132" i="11"/>
  <c r="K132" i="11"/>
  <c r="J132" i="11"/>
  <c r="I132" i="11"/>
  <c r="AA131" i="11"/>
  <c r="Z131" i="11"/>
  <c r="Y131" i="11"/>
  <c r="X131" i="11"/>
  <c r="S131" i="11"/>
  <c r="R131" i="11"/>
  <c r="P131" i="11"/>
  <c r="K131" i="11"/>
  <c r="J131" i="11"/>
  <c r="I131" i="11"/>
  <c r="AA53" i="11"/>
  <c r="Z53" i="11"/>
  <c r="Y53" i="11"/>
  <c r="X53" i="11"/>
  <c r="S53" i="11"/>
  <c r="R53" i="11"/>
  <c r="Q53" i="11"/>
  <c r="P53" i="11"/>
  <c r="K53" i="11"/>
  <c r="J53" i="11"/>
  <c r="I53" i="11"/>
  <c r="H53" i="11"/>
  <c r="Z52" i="11"/>
  <c r="Y52" i="11"/>
  <c r="X52" i="11"/>
  <c r="R52" i="11"/>
  <c r="Q52" i="11"/>
  <c r="P52" i="11"/>
  <c r="K52" i="11"/>
  <c r="J52" i="11"/>
  <c r="I52" i="11"/>
  <c r="H52" i="11"/>
  <c r="AA90" i="11"/>
  <c r="Z90" i="11"/>
  <c r="Y90" i="11"/>
  <c r="X90" i="11"/>
  <c r="S90" i="11"/>
  <c r="R90" i="11"/>
  <c r="Q90" i="11"/>
  <c r="P90" i="11"/>
  <c r="K90" i="11"/>
  <c r="J90" i="11"/>
  <c r="I90" i="11"/>
  <c r="H90" i="11"/>
  <c r="AA130" i="11"/>
  <c r="Z130" i="11"/>
  <c r="Y130" i="11"/>
  <c r="X130" i="11"/>
  <c r="S130" i="11"/>
  <c r="R130" i="11"/>
  <c r="Q130" i="11"/>
  <c r="P130" i="11"/>
  <c r="J130" i="11"/>
  <c r="H130" i="11"/>
  <c r="AA51" i="11"/>
  <c r="Z51" i="11"/>
  <c r="Y51" i="11"/>
  <c r="X51" i="11"/>
  <c r="S51" i="11"/>
  <c r="R51" i="11"/>
  <c r="Q51" i="11"/>
  <c r="P51" i="11"/>
  <c r="K51" i="11"/>
  <c r="J51" i="11"/>
  <c r="I51" i="11"/>
  <c r="H51" i="11"/>
  <c r="AA50" i="11"/>
  <c r="Z50" i="11"/>
  <c r="Y50" i="11"/>
  <c r="X50" i="11"/>
  <c r="R50" i="11"/>
  <c r="Q50" i="11"/>
  <c r="P50" i="11"/>
  <c r="K50" i="11"/>
  <c r="J50" i="11"/>
  <c r="I50" i="11"/>
  <c r="H50" i="11"/>
  <c r="AA100" i="11"/>
  <c r="Z100" i="11"/>
  <c r="X100" i="11"/>
  <c r="S100" i="11"/>
  <c r="R100" i="11"/>
  <c r="P100" i="11"/>
  <c r="J100" i="11"/>
  <c r="H100" i="11"/>
  <c r="AA49" i="11"/>
  <c r="Z49" i="11"/>
  <c r="Y49" i="11"/>
  <c r="X49" i="11"/>
  <c r="S49" i="11"/>
  <c r="R49" i="11"/>
  <c r="Q49" i="11"/>
  <c r="P49" i="11"/>
  <c r="K49" i="11"/>
  <c r="J49" i="11"/>
  <c r="I49" i="11"/>
  <c r="H49" i="11"/>
  <c r="AA46" i="11"/>
  <c r="Z46" i="11"/>
  <c r="Y46" i="11"/>
  <c r="X46" i="11"/>
  <c r="S46" i="11"/>
  <c r="R46" i="11"/>
  <c r="Q46" i="11"/>
  <c r="P46" i="11"/>
  <c r="K46" i="11"/>
  <c r="J46" i="11"/>
  <c r="I46" i="11"/>
  <c r="H46" i="11"/>
  <c r="AA128" i="11"/>
  <c r="Z128" i="11"/>
  <c r="Y128" i="11"/>
  <c r="S128" i="11"/>
  <c r="R128" i="11"/>
  <c r="P128" i="11"/>
  <c r="K128" i="11"/>
  <c r="J128" i="11"/>
  <c r="I128" i="11"/>
  <c r="H128" i="11"/>
  <c r="AA45" i="11"/>
  <c r="Z45" i="11"/>
  <c r="Y45" i="11"/>
  <c r="X45" i="11"/>
  <c r="S45" i="11"/>
  <c r="R45" i="11"/>
  <c r="Q45" i="11"/>
  <c r="P45" i="11"/>
  <c r="J45" i="11"/>
  <c r="I45" i="11"/>
  <c r="H45" i="11"/>
  <c r="AA127" i="11"/>
  <c r="Z127" i="11"/>
  <c r="Y127" i="11"/>
  <c r="X127" i="11"/>
  <c r="S127" i="11"/>
  <c r="R127" i="11"/>
  <c r="Q127" i="11"/>
  <c r="K127" i="11"/>
  <c r="J127" i="11"/>
  <c r="I127" i="11"/>
  <c r="H127" i="11"/>
  <c r="AA41" i="11"/>
  <c r="Z41" i="11"/>
  <c r="Y41" i="11"/>
  <c r="X41" i="11"/>
  <c r="S41" i="11"/>
  <c r="R41" i="11"/>
  <c r="Q41" i="11"/>
  <c r="P41" i="11"/>
  <c r="K41" i="11"/>
  <c r="J41" i="11"/>
  <c r="I41" i="11"/>
  <c r="H41" i="11"/>
  <c r="AA87" i="11"/>
  <c r="Z87" i="11"/>
  <c r="Y87" i="11"/>
  <c r="X87" i="11"/>
  <c r="R87" i="11"/>
  <c r="Q87" i="11"/>
  <c r="P87" i="11"/>
  <c r="K87" i="11"/>
  <c r="I87" i="11"/>
  <c r="H87" i="11"/>
  <c r="AA39" i="11"/>
  <c r="Z39" i="11"/>
  <c r="Y39" i="11"/>
  <c r="X39" i="11"/>
  <c r="S39" i="11"/>
  <c r="R39" i="11"/>
  <c r="Q39" i="11"/>
  <c r="P39" i="11"/>
  <c r="K39" i="11"/>
  <c r="I39" i="11"/>
  <c r="H39" i="11"/>
  <c r="Z122" i="11"/>
  <c r="X122" i="11"/>
  <c r="S122" i="11"/>
  <c r="R122" i="11"/>
  <c r="P122" i="11"/>
  <c r="K122" i="11"/>
  <c r="J122" i="11"/>
  <c r="I122" i="11"/>
  <c r="H122" i="11"/>
  <c r="AA37" i="11"/>
  <c r="Z37" i="11"/>
  <c r="Y37" i="11"/>
  <c r="X37" i="11"/>
  <c r="S37" i="11"/>
  <c r="R37" i="11"/>
  <c r="Q37" i="11"/>
  <c r="P37" i="11"/>
  <c r="K37" i="11"/>
  <c r="J37" i="11"/>
  <c r="I37" i="11"/>
  <c r="H37" i="11"/>
  <c r="AA35" i="11"/>
  <c r="Z35" i="11"/>
  <c r="Y35" i="11"/>
  <c r="X35" i="11"/>
  <c r="R35" i="11"/>
  <c r="Q35" i="11"/>
  <c r="P35" i="11"/>
  <c r="K35" i="11"/>
  <c r="J35" i="11"/>
  <c r="I35" i="11"/>
  <c r="H35" i="11"/>
  <c r="AA121" i="11"/>
  <c r="Z121" i="11"/>
  <c r="Y121" i="11"/>
  <c r="X121" i="11"/>
  <c r="S121" i="11"/>
  <c r="R121" i="11"/>
  <c r="P121" i="11"/>
  <c r="K121" i="11"/>
  <c r="J121" i="11"/>
  <c r="I121" i="11"/>
  <c r="H121" i="11"/>
  <c r="AA34" i="11"/>
  <c r="Z34" i="11"/>
  <c r="Y34" i="11"/>
  <c r="X34" i="11"/>
  <c r="S34" i="11"/>
  <c r="R34" i="11"/>
  <c r="Q34" i="11"/>
  <c r="P34" i="11"/>
  <c r="J34" i="11"/>
  <c r="I34" i="11"/>
  <c r="H34" i="11"/>
  <c r="AA33" i="11"/>
  <c r="Z33" i="11"/>
  <c r="Y33" i="11"/>
  <c r="X33" i="11"/>
  <c r="S33" i="11"/>
  <c r="R33" i="11"/>
  <c r="Q33" i="11"/>
  <c r="P33" i="11"/>
  <c r="K33" i="11"/>
  <c r="J33" i="11"/>
  <c r="I33" i="11"/>
  <c r="H33" i="11"/>
  <c r="AA120" i="11"/>
  <c r="Z120" i="11"/>
  <c r="Y120" i="11"/>
  <c r="X120" i="11"/>
  <c r="R120" i="11"/>
  <c r="Q120" i="11"/>
  <c r="P120" i="11"/>
  <c r="K120" i="11"/>
  <c r="J120" i="11"/>
  <c r="I120" i="11"/>
  <c r="H120" i="11"/>
  <c r="AA97" i="11"/>
  <c r="Z97" i="11"/>
  <c r="Y97" i="11"/>
  <c r="X97" i="11"/>
  <c r="S97" i="11"/>
  <c r="R97" i="11"/>
  <c r="Q97" i="11"/>
  <c r="P97" i="11"/>
  <c r="K97" i="11"/>
  <c r="J97" i="11"/>
  <c r="I97" i="11"/>
  <c r="H97" i="11"/>
  <c r="AA119" i="11"/>
  <c r="Z119" i="11"/>
  <c r="Y119" i="11"/>
  <c r="X119" i="11"/>
  <c r="S119" i="11"/>
  <c r="R119" i="11"/>
  <c r="Q119" i="11"/>
  <c r="P119" i="11"/>
  <c r="K119" i="11"/>
  <c r="J119" i="11"/>
  <c r="I119" i="11"/>
  <c r="H119" i="11"/>
  <c r="AA85" i="11"/>
  <c r="Z85" i="11"/>
  <c r="Y85" i="11"/>
  <c r="X85" i="11"/>
  <c r="S85" i="11"/>
  <c r="R85" i="11"/>
  <c r="Q85" i="11"/>
  <c r="P85" i="11"/>
  <c r="K85" i="11"/>
  <c r="J85" i="11"/>
  <c r="I85" i="11"/>
  <c r="H85" i="11"/>
  <c r="AA84" i="11"/>
  <c r="Z84" i="11"/>
  <c r="Y84" i="11"/>
  <c r="X84" i="11"/>
  <c r="Q84" i="11"/>
  <c r="P84" i="11"/>
  <c r="K84" i="11"/>
  <c r="J84" i="11"/>
  <c r="I84" i="11"/>
  <c r="H84" i="11"/>
  <c r="AA31" i="11"/>
  <c r="Z31" i="11"/>
  <c r="Y31" i="11"/>
  <c r="X31" i="11"/>
  <c r="S31" i="11"/>
  <c r="R31" i="11"/>
  <c r="Q31" i="11"/>
  <c r="P31" i="11"/>
  <c r="K31" i="11"/>
  <c r="J31" i="11"/>
  <c r="I31" i="11"/>
  <c r="H31" i="11"/>
  <c r="AA118" i="11"/>
  <c r="Z118" i="11"/>
  <c r="Y118" i="11"/>
  <c r="X118" i="11"/>
  <c r="S118" i="11"/>
  <c r="R118" i="11"/>
  <c r="Q118" i="11"/>
  <c r="P118" i="11"/>
  <c r="K118" i="11"/>
  <c r="J118" i="11"/>
  <c r="I118" i="11"/>
  <c r="H118" i="11"/>
  <c r="AA117" i="11"/>
  <c r="Z117" i="11"/>
  <c r="Y117" i="11"/>
  <c r="X117" i="11"/>
  <c r="S117" i="11"/>
  <c r="R117" i="11"/>
  <c r="P117" i="11"/>
  <c r="K117" i="11"/>
  <c r="J117" i="11"/>
  <c r="I117" i="11"/>
  <c r="H117" i="11"/>
  <c r="Z30" i="11"/>
  <c r="Y30" i="11"/>
  <c r="X30" i="11"/>
  <c r="S30" i="11"/>
  <c r="R30" i="11"/>
  <c r="Q30" i="11"/>
  <c r="P30" i="11"/>
  <c r="K30" i="11"/>
  <c r="J30" i="11"/>
  <c r="I30" i="11"/>
  <c r="H30" i="11"/>
  <c r="AA116" i="11"/>
  <c r="Z116" i="11"/>
  <c r="X116" i="11"/>
  <c r="S116" i="11"/>
  <c r="R116" i="11"/>
  <c r="Q116" i="11"/>
  <c r="P116" i="11"/>
  <c r="K116" i="11"/>
  <c r="J116" i="11"/>
  <c r="I116" i="11"/>
  <c r="H116" i="11"/>
  <c r="AA115" i="11"/>
  <c r="Z115" i="11"/>
  <c r="Y115" i="11"/>
  <c r="X115" i="11"/>
  <c r="S115" i="11"/>
  <c r="R115" i="11"/>
  <c r="Q115" i="11"/>
  <c r="P115" i="11"/>
  <c r="K115" i="11"/>
  <c r="J115" i="11"/>
  <c r="I115" i="11"/>
  <c r="H115" i="11"/>
  <c r="AA29" i="11"/>
  <c r="Z29" i="11"/>
  <c r="Y29" i="11"/>
  <c r="X29" i="11"/>
  <c r="S29" i="11"/>
  <c r="R29" i="11"/>
  <c r="Q29" i="11"/>
  <c r="P29" i="11"/>
  <c r="K29" i="11"/>
  <c r="J29" i="11"/>
  <c r="I29" i="11"/>
  <c r="H29" i="11"/>
  <c r="AA28" i="11"/>
  <c r="Z28" i="11"/>
  <c r="Y28" i="11"/>
  <c r="X28" i="11"/>
  <c r="S28" i="11"/>
  <c r="R28" i="11"/>
  <c r="Q28" i="11"/>
  <c r="P28" i="11"/>
  <c r="K28" i="11"/>
  <c r="J28" i="11"/>
  <c r="I28" i="11"/>
  <c r="H28" i="11"/>
  <c r="AA114" i="11"/>
  <c r="Z114" i="11"/>
  <c r="Y114" i="11"/>
  <c r="X114" i="11"/>
  <c r="S114" i="11"/>
  <c r="R114" i="11"/>
  <c r="Q114" i="11"/>
  <c r="P114" i="11"/>
  <c r="K114" i="11"/>
  <c r="J114" i="11"/>
  <c r="I114" i="11"/>
  <c r="AA83" i="11"/>
  <c r="Z83" i="11"/>
  <c r="Y83" i="11"/>
  <c r="X83" i="11"/>
  <c r="S83" i="11"/>
  <c r="R83" i="11"/>
  <c r="Q83" i="11"/>
  <c r="P83" i="11"/>
  <c r="K83" i="11"/>
  <c r="J83" i="11"/>
  <c r="I83" i="11"/>
  <c r="H83" i="11"/>
  <c r="AA27" i="11"/>
  <c r="Z27" i="11"/>
  <c r="Y27" i="11"/>
  <c r="X27" i="11"/>
  <c r="S27" i="11"/>
  <c r="R27" i="11"/>
  <c r="Q27" i="11"/>
  <c r="P27" i="11"/>
  <c r="K27" i="11"/>
  <c r="J27" i="11"/>
  <c r="I27" i="11"/>
  <c r="H27" i="11"/>
  <c r="AA113" i="11"/>
  <c r="Z113" i="11"/>
  <c r="Y113" i="11"/>
  <c r="X113" i="11"/>
  <c r="S113" i="11"/>
  <c r="R113" i="11"/>
  <c r="Q113" i="11"/>
  <c r="P113" i="11"/>
  <c r="K113" i="11"/>
  <c r="J113" i="11"/>
  <c r="I113" i="11"/>
  <c r="H113" i="11"/>
  <c r="AA112" i="11"/>
  <c r="Z112" i="11"/>
  <c r="Y112" i="11"/>
  <c r="X112" i="11"/>
  <c r="S112" i="11"/>
  <c r="R112" i="11"/>
  <c r="Q112" i="11"/>
  <c r="P112" i="11"/>
  <c r="K112" i="11"/>
  <c r="J112" i="11"/>
  <c r="I112" i="11"/>
  <c r="H112" i="11"/>
  <c r="AA111" i="11"/>
  <c r="Z111" i="11"/>
  <c r="Y111" i="11"/>
  <c r="X111" i="11"/>
  <c r="S111" i="11"/>
  <c r="R111" i="11"/>
  <c r="Q111" i="11"/>
  <c r="K111" i="11"/>
  <c r="J111" i="11"/>
  <c r="I111" i="11"/>
  <c r="H111" i="11"/>
  <c r="AA26" i="11"/>
  <c r="Z26" i="11"/>
  <c r="Y26" i="11"/>
  <c r="X26" i="11"/>
  <c r="S26" i="11"/>
  <c r="Q26" i="11"/>
  <c r="P26" i="11"/>
  <c r="K26" i="11"/>
  <c r="J26" i="11"/>
  <c r="I26" i="11"/>
  <c r="H26" i="11"/>
  <c r="AA25" i="11"/>
  <c r="Z25" i="11"/>
  <c r="Y25" i="11"/>
  <c r="X25" i="11"/>
  <c r="S25" i="11"/>
  <c r="R25" i="11"/>
  <c r="Q25" i="11"/>
  <c r="P25" i="11"/>
  <c r="K25" i="11"/>
  <c r="J25" i="11"/>
  <c r="I25" i="11"/>
  <c r="H25" i="11"/>
  <c r="AA24" i="11"/>
  <c r="Z24" i="11"/>
  <c r="Y24" i="11"/>
  <c r="X24" i="11"/>
  <c r="S24" i="11"/>
  <c r="R24" i="11"/>
  <c r="Q24" i="11"/>
  <c r="P24" i="11"/>
  <c r="K24" i="11"/>
  <c r="J24" i="11"/>
  <c r="I24" i="11"/>
  <c r="H24" i="11"/>
  <c r="AA23" i="11"/>
  <c r="Z23" i="11"/>
  <c r="Y23" i="11"/>
  <c r="X23" i="11"/>
  <c r="S23" i="11"/>
  <c r="R23" i="11"/>
  <c r="Q23" i="11"/>
  <c r="P23" i="11"/>
  <c r="K23" i="11"/>
  <c r="J23" i="11"/>
  <c r="I23" i="11"/>
  <c r="H23" i="11"/>
  <c r="AA110" i="11"/>
  <c r="Z110" i="11"/>
  <c r="X110" i="11"/>
  <c r="S110" i="11"/>
  <c r="R110" i="11"/>
  <c r="P110" i="11"/>
  <c r="K110" i="11"/>
  <c r="J110" i="11"/>
  <c r="H110" i="11"/>
  <c r="AA96" i="11"/>
  <c r="Z96" i="11"/>
  <c r="Y96" i="11"/>
  <c r="X96" i="11"/>
  <c r="S96" i="11"/>
  <c r="R96" i="11"/>
  <c r="Q96" i="11"/>
  <c r="P96" i="11"/>
  <c r="K96" i="11"/>
  <c r="J96" i="11"/>
  <c r="I96" i="11"/>
  <c r="H96" i="11"/>
  <c r="AA22" i="11"/>
  <c r="Z22" i="11"/>
  <c r="Y22" i="11"/>
  <c r="X22" i="11"/>
  <c r="S22" i="11"/>
  <c r="R22" i="11"/>
  <c r="Q22" i="11"/>
  <c r="P22" i="11"/>
  <c r="J22" i="11"/>
  <c r="I22" i="11"/>
  <c r="H22" i="11"/>
  <c r="AA20" i="11"/>
  <c r="Z20" i="11"/>
  <c r="Y20" i="11"/>
  <c r="X20" i="11"/>
  <c r="S20" i="11"/>
  <c r="R20" i="11"/>
  <c r="Q20" i="11"/>
  <c r="P20" i="11"/>
  <c r="K20" i="11"/>
  <c r="J20" i="11"/>
  <c r="I20" i="11"/>
  <c r="H20" i="11"/>
  <c r="AA95" i="11"/>
  <c r="Z95" i="11"/>
  <c r="Y95" i="11"/>
  <c r="X95" i="11"/>
  <c r="S95" i="11"/>
  <c r="R95" i="11"/>
  <c r="Q95" i="11"/>
  <c r="P95" i="11"/>
  <c r="K95" i="11"/>
  <c r="J95" i="11"/>
  <c r="I95" i="11"/>
  <c r="H95" i="11"/>
  <c r="AA18" i="11"/>
  <c r="Z18" i="11"/>
  <c r="Y18" i="11"/>
  <c r="X18" i="11"/>
  <c r="S18" i="11"/>
  <c r="R18" i="11"/>
  <c r="Q18" i="11"/>
  <c r="P18" i="11"/>
  <c r="K18" i="11"/>
  <c r="J18" i="11"/>
  <c r="I18" i="11"/>
  <c r="H18" i="11"/>
  <c r="AA15" i="11"/>
  <c r="Z15" i="11"/>
  <c r="Y15" i="11"/>
  <c r="X15" i="11"/>
  <c r="R15" i="11"/>
  <c r="Q15" i="11"/>
  <c r="P15" i="11"/>
  <c r="K15" i="11"/>
  <c r="J15" i="11"/>
  <c r="I15" i="11"/>
  <c r="H15" i="11"/>
  <c r="AA14" i="11"/>
  <c r="Z14" i="11"/>
  <c r="Y14" i="11"/>
  <c r="X14" i="11"/>
  <c r="S14" i="11"/>
  <c r="R14" i="11"/>
  <c r="Q14" i="11"/>
  <c r="P14" i="11"/>
  <c r="K14" i="11"/>
  <c r="J14" i="11"/>
  <c r="I14" i="11"/>
  <c r="H14" i="11"/>
  <c r="AA12" i="11"/>
  <c r="Z12" i="11"/>
  <c r="Y12" i="11"/>
  <c r="X12" i="11"/>
  <c r="S12" i="11"/>
  <c r="R12" i="11"/>
  <c r="Q12" i="11"/>
  <c r="P12" i="11"/>
  <c r="K12" i="11"/>
  <c r="J12" i="11"/>
  <c r="I12" i="11"/>
  <c r="H12" i="11"/>
  <c r="AA11" i="11"/>
  <c r="Z11" i="11"/>
  <c r="Y11" i="11"/>
  <c r="X11" i="11"/>
  <c r="S11" i="11"/>
  <c r="R11" i="11"/>
  <c r="Q11" i="11"/>
  <c r="P11" i="11"/>
  <c r="K11" i="11"/>
  <c r="J11" i="11"/>
  <c r="I11" i="11"/>
  <c r="H11" i="11"/>
  <c r="AA9" i="11"/>
  <c r="Z9" i="11"/>
  <c r="Y9" i="11"/>
  <c r="X9" i="11"/>
  <c r="S9" i="11"/>
  <c r="R9" i="11"/>
  <c r="Q9" i="11"/>
  <c r="P9" i="11"/>
  <c r="K9" i="11"/>
  <c r="J9" i="11"/>
  <c r="I9" i="11"/>
  <c r="H9" i="11"/>
  <c r="Z8" i="11"/>
  <c r="Y8" i="11"/>
  <c r="X8" i="11"/>
  <c r="S8" i="11"/>
  <c r="R8" i="11"/>
  <c r="Q8" i="11"/>
  <c r="P8" i="11"/>
  <c r="K8" i="11"/>
  <c r="J8" i="11"/>
  <c r="I8" i="11"/>
  <c r="H8" i="11"/>
  <c r="AA7" i="11"/>
  <c r="Z7" i="11"/>
  <c r="Y7" i="11"/>
  <c r="X7" i="11"/>
  <c r="S7" i="11"/>
  <c r="R7" i="11"/>
  <c r="Q7" i="11"/>
  <c r="P7" i="11"/>
  <c r="K7" i="11"/>
  <c r="J7" i="11"/>
  <c r="I7" i="11"/>
  <c r="H7" i="11"/>
  <c r="AA109" i="11"/>
  <c r="Z109" i="11"/>
  <c r="Y109" i="11"/>
  <c r="X109" i="11"/>
  <c r="S109" i="11"/>
  <c r="R109" i="11"/>
  <c r="Q109" i="11"/>
  <c r="P109" i="11"/>
  <c r="K109" i="11"/>
  <c r="J109" i="11"/>
  <c r="I109" i="11"/>
  <c r="H109" i="11"/>
  <c r="AA5" i="11"/>
  <c r="Z5" i="11"/>
  <c r="Y5" i="11"/>
  <c r="X5" i="11"/>
  <c r="S5" i="11"/>
  <c r="R5" i="11"/>
  <c r="Q5" i="11"/>
  <c r="P5" i="11"/>
  <c r="K5" i="11"/>
  <c r="J5" i="11"/>
  <c r="I5" i="11"/>
  <c r="H5" i="11"/>
  <c r="Z108" i="11"/>
  <c r="X108" i="11"/>
  <c r="S108" i="11"/>
  <c r="R108" i="11"/>
  <c r="P108" i="11"/>
  <c r="K108" i="11"/>
  <c r="J108" i="11"/>
  <c r="I108" i="11"/>
  <c r="H108" i="11"/>
  <c r="AA4" i="11"/>
  <c r="Z4" i="11"/>
  <c r="Y4" i="11"/>
  <c r="X4" i="11"/>
  <c r="S4" i="11"/>
  <c r="R4" i="11"/>
  <c r="Q4" i="11"/>
  <c r="P4" i="11"/>
  <c r="I4" i="11"/>
  <c r="H4" i="11"/>
  <c r="AA3" i="11"/>
  <c r="Z3" i="11"/>
  <c r="Y3" i="11"/>
  <c r="X3" i="11"/>
  <c r="S3" i="11"/>
  <c r="R3" i="11"/>
  <c r="Q3" i="11"/>
  <c r="P3" i="11"/>
  <c r="K3" i="11"/>
  <c r="J3" i="11"/>
  <c r="I3" i="11"/>
  <c r="H3" i="11"/>
  <c r="AE67" i="11" l="1"/>
  <c r="AB140" i="11"/>
  <c r="AB76" i="11"/>
  <c r="AB66" i="11"/>
  <c r="AB136" i="11"/>
  <c r="AD108" i="11"/>
  <c r="AB15" i="11"/>
  <c r="AE28" i="11"/>
  <c r="AD115" i="11"/>
  <c r="AB51" i="11"/>
  <c r="AB130" i="11"/>
  <c r="AB53" i="11"/>
  <c r="AB103" i="11"/>
  <c r="AB106" i="11"/>
  <c r="AB123" i="11"/>
  <c r="AB54" i="11"/>
  <c r="AB62" i="11"/>
  <c r="AB63" i="11"/>
  <c r="AB5" i="11"/>
  <c r="AB7" i="11"/>
  <c r="AD8" i="11"/>
  <c r="AB114" i="11"/>
  <c r="AB100" i="11"/>
  <c r="AB50" i="11"/>
  <c r="AB142" i="11"/>
  <c r="AB16" i="11"/>
  <c r="AB17" i="11"/>
  <c r="AE19" i="11"/>
  <c r="AD21" i="11"/>
  <c r="AB32" i="11"/>
  <c r="AE36" i="11"/>
  <c r="AE99" i="11"/>
  <c r="AB55" i="11"/>
  <c r="AB56" i="11"/>
  <c r="AB75" i="11"/>
  <c r="AB81" i="11"/>
  <c r="AD3" i="11"/>
  <c r="AE96" i="11"/>
  <c r="AD111" i="11"/>
  <c r="AB90" i="11"/>
  <c r="AB52" i="11"/>
  <c r="AB132" i="11"/>
  <c r="AB139" i="11"/>
  <c r="AE42" i="11"/>
  <c r="AB129" i="11"/>
  <c r="AB58" i="11"/>
  <c r="AB59" i="11"/>
  <c r="AB60" i="11"/>
  <c r="AB61" i="11"/>
  <c r="AB65" i="11"/>
  <c r="AB68" i="11"/>
  <c r="AB69" i="11"/>
  <c r="AB93" i="11"/>
  <c r="AB107" i="11"/>
  <c r="AB78" i="11"/>
  <c r="AE20" i="11"/>
  <c r="AB23" i="11"/>
  <c r="AB25" i="11"/>
  <c r="AB85" i="11"/>
  <c r="AB119" i="11"/>
  <c r="AE120" i="11"/>
  <c r="AC37" i="11"/>
  <c r="AB87" i="11"/>
  <c r="AB94" i="11"/>
  <c r="AB38" i="11"/>
  <c r="AE88" i="11"/>
  <c r="AD48" i="11"/>
  <c r="AD101" i="11"/>
  <c r="AB57" i="11"/>
  <c r="AB64" i="11"/>
  <c r="AB105" i="11"/>
  <c r="AB137" i="11"/>
  <c r="AB77" i="11"/>
  <c r="AE117" i="11"/>
  <c r="AD117" i="11"/>
  <c r="AC117" i="11"/>
  <c r="AB18" i="11"/>
  <c r="AE18" i="11"/>
  <c r="AD18" i="11"/>
  <c r="AC18" i="11"/>
  <c r="AE95" i="11"/>
  <c r="AD95" i="11"/>
  <c r="AC95" i="11"/>
  <c r="AB95" i="11"/>
  <c r="AB22" i="11"/>
  <c r="AE51" i="11"/>
  <c r="AB9" i="11"/>
  <c r="AE49" i="11"/>
  <c r="AE11" i="11"/>
  <c r="AD11" i="11"/>
  <c r="AC11" i="11"/>
  <c r="AE12" i="11"/>
  <c r="AD12" i="11"/>
  <c r="AC12" i="11"/>
  <c r="AE31" i="11"/>
  <c r="AB14" i="11"/>
  <c r="AC80" i="11"/>
  <c r="AC79" i="11"/>
  <c r="AE57" i="11"/>
  <c r="AE29" i="11"/>
  <c r="AD29" i="11"/>
  <c r="AC29" i="11"/>
  <c r="AB29" i="11"/>
  <c r="AB116" i="11"/>
  <c r="AE116" i="11"/>
  <c r="AD116" i="11"/>
  <c r="AC116" i="11"/>
  <c r="AE35" i="11"/>
  <c r="AD35" i="11"/>
  <c r="AC35" i="11"/>
  <c r="AB39" i="11"/>
  <c r="AE39" i="11"/>
  <c r="AD39" i="11"/>
  <c r="AC39" i="11"/>
  <c r="AE45" i="11"/>
  <c r="AD45" i="11"/>
  <c r="AC45" i="11"/>
  <c r="AB45" i="11"/>
  <c r="AE131" i="11"/>
  <c r="AD131" i="11"/>
  <c r="AC131" i="11"/>
  <c r="AB92" i="11"/>
  <c r="AB133" i="11"/>
  <c r="AB134" i="11"/>
  <c r="AB79" i="11"/>
  <c r="AE86" i="11"/>
  <c r="AD86" i="11"/>
  <c r="AC86" i="11"/>
  <c r="AB124" i="11"/>
  <c r="AE125" i="11"/>
  <c r="AD125" i="11"/>
  <c r="AC125" i="11"/>
  <c r="AB40" i="11"/>
  <c r="AE126" i="11"/>
  <c r="AD126" i="11"/>
  <c r="AC126" i="11"/>
  <c r="AB91" i="11"/>
  <c r="AE91" i="11"/>
  <c r="AD91" i="11"/>
  <c r="AC91" i="11"/>
  <c r="AB72" i="11"/>
  <c r="AB141" i="11"/>
  <c r="AB126" i="11"/>
  <c r="AB48" i="11"/>
  <c r="AB20" i="11"/>
  <c r="AB111" i="11"/>
  <c r="AB120" i="11"/>
  <c r="AB8" i="11"/>
  <c r="AB42" i="11"/>
  <c r="AC21" i="11"/>
  <c r="AC48" i="11"/>
  <c r="AC111" i="11"/>
  <c r="AC8" i="11"/>
  <c r="AD36" i="11"/>
  <c r="AD88" i="11"/>
  <c r="AD20" i="11"/>
  <c r="AD120" i="11"/>
  <c r="AD42" i="11"/>
  <c r="AE21" i="11"/>
  <c r="AE48" i="11"/>
  <c r="AE111" i="11"/>
  <c r="AE8" i="11"/>
  <c r="AE4" i="11"/>
  <c r="AD4" i="11"/>
  <c r="AC4" i="11"/>
  <c r="AB4" i="11"/>
  <c r="AB110" i="11"/>
  <c r="AE110" i="11"/>
  <c r="AD110" i="11"/>
  <c r="AC110" i="11"/>
  <c r="AB33" i="11"/>
  <c r="AE33" i="11"/>
  <c r="AD33" i="11"/>
  <c r="AC33" i="11"/>
  <c r="AE34" i="11"/>
  <c r="AD34" i="11"/>
  <c r="AC34" i="11"/>
  <c r="AB112" i="11"/>
  <c r="AE112" i="11"/>
  <c r="AD112" i="11"/>
  <c r="AC112" i="11"/>
  <c r="AE113" i="11"/>
  <c r="AD113" i="11"/>
  <c r="AC113" i="11"/>
  <c r="AE27" i="11"/>
  <c r="AD27" i="11"/>
  <c r="AC27" i="11"/>
  <c r="AB27" i="11"/>
  <c r="AE83" i="11"/>
  <c r="AD83" i="11"/>
  <c r="AC83" i="11"/>
  <c r="AE114" i="11"/>
  <c r="AD114" i="11"/>
  <c r="AC114" i="11"/>
  <c r="AE118" i="11"/>
  <c r="AD118" i="11"/>
  <c r="AC118" i="11"/>
  <c r="AB118" i="11"/>
  <c r="AB31" i="11"/>
  <c r="AE84" i="11"/>
  <c r="AD84" i="11"/>
  <c r="AC84" i="11"/>
  <c r="AE121" i="11"/>
  <c r="AD121" i="11"/>
  <c r="AC121" i="11"/>
  <c r="AB41" i="11"/>
  <c r="AE41" i="11"/>
  <c r="AD41" i="11"/>
  <c r="AC41" i="11"/>
  <c r="AE127" i="11"/>
  <c r="AD127" i="11"/>
  <c r="AC127" i="11"/>
  <c r="AE46" i="11"/>
  <c r="AD46" i="11"/>
  <c r="AC46" i="11"/>
  <c r="AB46" i="11"/>
  <c r="AB49" i="11"/>
  <c r="AB74" i="11"/>
  <c r="AB6" i="11"/>
  <c r="AE6" i="11"/>
  <c r="AD6" i="11"/>
  <c r="AC6" i="11"/>
  <c r="AE10" i="11"/>
  <c r="AD10" i="11"/>
  <c r="AC10" i="11"/>
  <c r="AB13" i="11"/>
  <c r="AE13" i="11"/>
  <c r="AD13" i="11"/>
  <c r="AC13" i="11"/>
  <c r="AE16" i="11"/>
  <c r="AD16" i="11"/>
  <c r="AC16" i="11"/>
  <c r="AE17" i="11"/>
  <c r="AD17" i="11"/>
  <c r="AC17" i="11"/>
  <c r="AE32" i="11"/>
  <c r="AD32" i="11"/>
  <c r="AC32" i="11"/>
  <c r="AE47" i="11"/>
  <c r="AD47" i="11"/>
  <c r="AC47" i="11"/>
  <c r="AB47" i="11"/>
  <c r="AB102" i="11"/>
  <c r="AB70" i="11"/>
  <c r="AB71" i="11"/>
  <c r="AB73" i="11"/>
  <c r="AB82" i="11"/>
  <c r="AB36" i="11"/>
  <c r="AB28" i="11"/>
  <c r="AB21" i="11"/>
  <c r="AB3" i="11"/>
  <c r="AB88" i="11"/>
  <c r="AB19" i="11"/>
  <c r="AB84" i="11"/>
  <c r="AB117" i="11"/>
  <c r="AB35" i="11"/>
  <c r="AC36" i="11"/>
  <c r="AC3" i="11"/>
  <c r="AC101" i="11"/>
  <c r="AC115" i="11"/>
  <c r="AC108" i="11"/>
  <c r="AD28" i="11"/>
  <c r="AD19" i="11"/>
  <c r="AD96" i="11"/>
  <c r="AD99" i="11"/>
  <c r="AE3" i="11"/>
  <c r="AE101" i="11"/>
  <c r="AE115" i="11"/>
  <c r="AE108" i="11"/>
  <c r="AB98" i="11"/>
  <c r="AE98" i="11"/>
  <c r="AD98" i="11"/>
  <c r="AC98" i="11"/>
  <c r="AE129" i="11"/>
  <c r="AD129" i="11"/>
  <c r="AC129" i="11"/>
  <c r="AE89" i="11"/>
  <c r="AD89" i="11"/>
  <c r="AC89" i="11"/>
  <c r="AB10" i="11"/>
  <c r="AB83" i="11"/>
  <c r="AB12" i="11"/>
  <c r="AB86" i="11"/>
  <c r="AB101" i="11"/>
  <c r="AB96" i="11"/>
  <c r="AB115" i="11"/>
  <c r="AB108" i="11"/>
  <c r="AB99" i="11"/>
  <c r="AC88" i="11"/>
  <c r="AC20" i="11"/>
  <c r="AC120" i="11"/>
  <c r="AC42" i="11"/>
  <c r="AE132" i="11"/>
  <c r="AD132" i="11"/>
  <c r="AC132" i="11"/>
  <c r="AE23" i="11"/>
  <c r="AD23" i="11"/>
  <c r="AC23" i="11"/>
  <c r="AE24" i="11"/>
  <c r="AD24" i="11"/>
  <c r="AC24" i="11"/>
  <c r="AE25" i="11"/>
  <c r="AD25" i="11"/>
  <c r="AC25" i="11"/>
  <c r="AE26" i="11"/>
  <c r="AD26" i="11"/>
  <c r="AC26" i="11"/>
  <c r="AB26" i="11"/>
  <c r="AE30" i="11"/>
  <c r="AD30" i="11"/>
  <c r="AC30" i="11"/>
  <c r="AE119" i="11"/>
  <c r="AD119" i="11"/>
  <c r="AC119" i="11"/>
  <c r="AE97" i="11"/>
  <c r="AD97" i="11"/>
  <c r="AC97" i="11"/>
  <c r="AB97" i="11"/>
  <c r="AE37" i="11"/>
  <c r="AD37" i="11"/>
  <c r="AB122" i="11"/>
  <c r="AE122" i="11"/>
  <c r="AD122" i="11"/>
  <c r="AC122" i="11"/>
  <c r="AE87" i="11"/>
  <c r="AD87" i="11"/>
  <c r="AC87" i="11"/>
  <c r="AB128" i="11"/>
  <c r="AB80" i="11"/>
  <c r="AE43" i="11"/>
  <c r="AD43" i="11"/>
  <c r="AC43" i="11"/>
  <c r="AE44" i="11"/>
  <c r="AD44" i="11"/>
  <c r="AC44" i="11"/>
  <c r="AB44" i="11"/>
  <c r="AB67" i="11"/>
  <c r="AB135" i="11"/>
  <c r="AB104" i="11"/>
  <c r="AB138" i="11"/>
  <c r="AB37" i="11"/>
  <c r="AB121" i="11"/>
  <c r="AB89" i="11"/>
  <c r="AB125" i="11"/>
  <c r="AB24" i="11"/>
  <c r="AB131" i="11"/>
  <c r="AB11" i="11"/>
  <c r="AB113" i="11"/>
  <c r="AB34" i="11"/>
  <c r="AB30" i="11"/>
  <c r="AB43" i="11"/>
  <c r="AB127" i="11"/>
  <c r="AC28" i="11"/>
  <c r="AC19" i="11"/>
  <c r="AC96" i="11"/>
  <c r="AC99" i="11"/>
  <c r="AE5" i="11"/>
  <c r="AE106" i="11"/>
  <c r="AE137" i="11"/>
  <c r="AE66" i="11"/>
  <c r="AE140" i="11"/>
  <c r="AE105" i="11"/>
  <c r="AE100" i="11"/>
  <c r="AE58" i="11"/>
  <c r="AE50" i="11"/>
  <c r="AE59" i="11"/>
  <c r="AC139" i="11"/>
  <c r="AD140" i="11"/>
  <c r="AE68" i="11"/>
  <c r="AC128" i="11"/>
  <c r="AC52" i="11"/>
  <c r="AE109" i="11"/>
  <c r="AD15" i="11"/>
  <c r="AD52" i="11"/>
  <c r="AE7" i="11"/>
  <c r="AC85" i="11"/>
  <c r="AD5" i="11"/>
  <c r="AC22" i="11"/>
  <c r="AC133" i="11"/>
  <c r="AD137" i="11"/>
  <c r="AE82" i="11"/>
  <c r="AE75" i="11"/>
  <c r="AD68" i="11"/>
  <c r="AE65" i="11"/>
  <c r="AD58" i="11"/>
  <c r="AE55" i="11"/>
  <c r="AD53" i="11"/>
  <c r="AD123" i="11"/>
  <c r="AC75" i="11"/>
  <c r="AC123" i="11"/>
  <c r="AE61" i="11"/>
  <c r="AD106" i="11"/>
  <c r="AE93" i="11"/>
  <c r="AD66" i="11"/>
  <c r="AC50" i="11"/>
  <c r="AC141" i="11"/>
  <c r="AC77" i="11"/>
  <c r="AD105" i="11"/>
  <c r="AD100" i="11"/>
  <c r="AC109" i="11"/>
  <c r="AE92" i="11"/>
  <c r="AE15" i="11"/>
  <c r="AE70" i="11"/>
  <c r="AD50" i="11"/>
  <c r="AE138" i="11"/>
  <c r="AE71" i="11"/>
  <c r="AE104" i="11"/>
  <c r="AC59" i="11"/>
  <c r="AD59" i="11"/>
  <c r="AE62" i="11"/>
  <c r="AE123" i="11"/>
  <c r="AC38" i="11"/>
  <c r="AC14" i="11"/>
  <c r="AD85" i="11"/>
  <c r="AE85" i="11"/>
  <c r="AC5" i="11"/>
  <c r="AC106" i="11"/>
  <c r="AE80" i="11"/>
  <c r="AD80" i="11"/>
  <c r="AE79" i="11"/>
  <c r="AD79" i="11"/>
  <c r="AE74" i="11"/>
  <c r="AD74" i="11"/>
  <c r="AE22" i="11"/>
  <c r="AD22" i="11"/>
  <c r="AE133" i="11"/>
  <c r="AD133" i="11"/>
  <c r="AC137" i="11"/>
  <c r="AC66" i="11"/>
  <c r="AD63" i="11"/>
  <c r="AE63" i="11"/>
  <c r="AE90" i="11"/>
  <c r="AD90" i="11"/>
  <c r="AC140" i="11"/>
  <c r="AE77" i="11"/>
  <c r="AD77" i="11"/>
  <c r="AE72" i="11"/>
  <c r="AD72" i="11"/>
  <c r="AD107" i="11"/>
  <c r="AE107" i="11"/>
  <c r="AD71" i="11"/>
  <c r="AC71" i="11"/>
  <c r="AC104" i="11"/>
  <c r="AC105" i="11"/>
  <c r="AC68" i="11"/>
  <c r="AC65" i="11"/>
  <c r="AD65" i="11"/>
  <c r="AC62" i="11"/>
  <c r="AD62" i="11"/>
  <c r="AC40" i="11"/>
  <c r="AE40" i="11"/>
  <c r="AC9" i="11"/>
  <c r="AD60" i="11"/>
  <c r="AC60" i="11"/>
  <c r="AD134" i="11"/>
  <c r="AC134" i="11"/>
  <c r="AE73" i="11"/>
  <c r="AD73" i="11"/>
  <c r="AC73" i="11"/>
  <c r="AE52" i="11"/>
  <c r="AD56" i="11"/>
  <c r="AE81" i="11"/>
  <c r="AD81" i="11"/>
  <c r="AC81" i="11"/>
  <c r="AE124" i="11"/>
  <c r="AD109" i="11"/>
  <c r="AD9" i="11"/>
  <c r="AC61" i="11"/>
  <c r="AD61" i="11"/>
  <c r="AD92" i="11"/>
  <c r="AE94" i="11"/>
  <c r="AD94" i="11"/>
  <c r="AE139" i="11"/>
  <c r="AD139" i="11"/>
  <c r="AE103" i="11"/>
  <c r="AD103" i="11"/>
  <c r="AD135" i="11"/>
  <c r="AC93" i="11"/>
  <c r="AD93" i="11"/>
  <c r="AC70" i="11"/>
  <c r="AD70" i="11"/>
  <c r="AE60" i="11"/>
  <c r="AE134" i="11"/>
  <c r="AC82" i="11"/>
  <c r="AD82" i="11"/>
  <c r="AE141" i="11"/>
  <c r="AE76" i="11"/>
  <c r="AD76" i="11"/>
  <c r="AE78" i="11"/>
  <c r="AD78" i="11"/>
  <c r="AD75" i="11"/>
  <c r="AD138" i="11"/>
  <c r="AE69" i="11"/>
  <c r="AD69" i="11"/>
  <c r="AD104" i="11"/>
  <c r="AD67" i="11"/>
  <c r="AC53" i="11"/>
  <c r="AE53" i="11"/>
  <c r="AE56" i="11"/>
  <c r="AE102" i="11"/>
  <c r="AD102" i="11"/>
  <c r="AC102" i="11"/>
  <c r="AD40" i="11"/>
  <c r="AD49" i="11"/>
  <c r="AC49" i="11"/>
  <c r="AD31" i="11"/>
  <c r="AC31" i="11"/>
  <c r="AE9" i="11"/>
  <c r="AD51" i="11"/>
  <c r="AC51" i="11"/>
  <c r="AD7" i="11"/>
  <c r="AC7" i="11"/>
  <c r="AE142" i="11"/>
  <c r="AD142" i="11"/>
  <c r="AC94" i="11"/>
  <c r="AC74" i="11"/>
  <c r="AC15" i="11"/>
  <c r="AC103" i="11"/>
  <c r="AC135" i="11"/>
  <c r="AE135" i="11"/>
  <c r="AD57" i="11"/>
  <c r="AC57" i="11"/>
  <c r="AE130" i="11"/>
  <c r="AD130" i="11"/>
  <c r="AC130" i="11"/>
  <c r="AC90" i="11"/>
  <c r="AC76" i="11"/>
  <c r="AC78" i="11"/>
  <c r="AC72" i="11"/>
  <c r="AC138" i="11"/>
  <c r="AC69" i="11"/>
  <c r="AE136" i="11"/>
  <c r="AD136" i="11"/>
  <c r="AC136" i="11"/>
  <c r="AE64" i="11"/>
  <c r="AD64" i="11"/>
  <c r="AC64" i="11"/>
  <c r="AD55" i="11"/>
  <c r="AC55" i="11"/>
  <c r="AE54" i="11"/>
  <c r="AD54" i="11"/>
  <c r="AC54" i="11"/>
  <c r="AD124" i="11"/>
  <c r="AE38" i="11"/>
  <c r="AD38" i="11"/>
  <c r="AC92" i="11"/>
  <c r="AC63" i="11"/>
  <c r="AD141" i="11"/>
  <c r="AC107" i="11"/>
  <c r="AC67" i="11"/>
  <c r="AC58" i="11"/>
  <c r="AC56" i="11"/>
  <c r="AC124" i="11"/>
  <c r="AD14" i="11"/>
  <c r="AD128" i="11"/>
  <c r="AB109" i="11"/>
  <c r="AE14" i="11"/>
  <c r="AC100" i="11"/>
  <c r="AE128" i="11"/>
</calcChain>
</file>

<file path=xl/sharedStrings.xml><?xml version="1.0" encoding="utf-8"?>
<sst xmlns="http://schemas.openxmlformats.org/spreadsheetml/2006/main" count="1208" uniqueCount="304">
  <si>
    <t>REPETITIONS</t>
  </si>
  <si>
    <t>adduct</t>
  </si>
  <si>
    <t>red</t>
  </si>
  <si>
    <t>green</t>
  </si>
  <si>
    <t>black</t>
  </si>
  <si>
    <t>blue</t>
  </si>
  <si>
    <t>R-G</t>
  </si>
  <si>
    <t>R-G-BK</t>
  </si>
  <si>
    <t>BL enriched</t>
  </si>
  <si>
    <t>everywhere</t>
  </si>
  <si>
    <t>RG</t>
  </si>
  <si>
    <t>L-Glutamine</t>
  </si>
  <si>
    <t>L-Glutamate</t>
  </si>
  <si>
    <t>RGBK</t>
  </si>
  <si>
    <t>oxidative</t>
  </si>
  <si>
    <t>Xanthine</t>
  </si>
  <si>
    <t>Propanoyl phosphate</t>
  </si>
  <si>
    <t>Histidine</t>
  </si>
  <si>
    <t>L-Tyrosine</t>
  </si>
  <si>
    <t>Phospho-L-serine</t>
  </si>
  <si>
    <t>Phosphatidyl glycerol</t>
  </si>
  <si>
    <t>Inosine</t>
  </si>
  <si>
    <t>9-OxoODE</t>
  </si>
  <si>
    <t>Glutathione</t>
  </si>
  <si>
    <t>no pattern</t>
  </si>
  <si>
    <t>Pregnanolone</t>
  </si>
  <si>
    <t>Cytidine 2'-phosphate</t>
  </si>
  <si>
    <t>Adenosine monophosphate</t>
  </si>
  <si>
    <t>20-hydroxy LTB4</t>
  </si>
  <si>
    <t>Guanosine 3'-phosphate</t>
  </si>
  <si>
    <t>ADP</t>
  </si>
  <si>
    <t>BL</t>
  </si>
  <si>
    <t>Creatinine</t>
  </si>
  <si>
    <t>1-methylhistidine</t>
  </si>
  <si>
    <t>L-Arginine</t>
  </si>
  <si>
    <t>Carnitine</t>
  </si>
  <si>
    <t>Butyrylcholine</t>
  </si>
  <si>
    <t>Carnosine</t>
  </si>
  <si>
    <t>Anserine</t>
  </si>
  <si>
    <t>2-Deoxy-D-ribose 1,5-bisphosphate</t>
  </si>
  <si>
    <t>LPC 12:0</t>
  </si>
  <si>
    <t>LPA 22:6</t>
  </si>
  <si>
    <t>LPC 16:0</t>
  </si>
  <si>
    <t>LPC 18:2</t>
  </si>
  <si>
    <t>LPC 18:0</t>
  </si>
  <si>
    <t>Elastin</t>
  </si>
  <si>
    <t>Asp Glu Phe Phe</t>
  </si>
  <si>
    <t>LPC 20:3</t>
  </si>
  <si>
    <t>Metabolism</t>
  </si>
  <si>
    <t xml:space="preserve">m/z </t>
  </si>
  <si>
    <t>lipid</t>
  </si>
  <si>
    <t>formula</t>
  </si>
  <si>
    <t>A.C 1</t>
  </si>
  <si>
    <t>A.C 2</t>
  </si>
  <si>
    <t>A.C3</t>
  </si>
  <si>
    <t>A.C4</t>
  </si>
  <si>
    <t>18:0</t>
  </si>
  <si>
    <t>C42H84NO8P</t>
  </si>
  <si>
    <t>yes</t>
  </si>
  <si>
    <t>14:0</t>
  </si>
  <si>
    <t>18:2</t>
  </si>
  <si>
    <t>Yes</t>
  </si>
  <si>
    <t/>
  </si>
  <si>
    <t>18:1</t>
  </si>
  <si>
    <t>C38H72NO10P</t>
  </si>
  <si>
    <t>16:0</t>
  </si>
  <si>
    <t>22:6</t>
  </si>
  <si>
    <t>C40H75O10P</t>
  </si>
  <si>
    <t>16:1</t>
  </si>
  <si>
    <t>20:2</t>
  </si>
  <si>
    <t>C40H77O10P</t>
  </si>
  <si>
    <t>20:1</t>
  </si>
  <si>
    <t>20:4</t>
  </si>
  <si>
    <t>16:2</t>
  </si>
  <si>
    <t>20:5</t>
  </si>
  <si>
    <t>20:3</t>
  </si>
  <si>
    <t>22:5</t>
  </si>
  <si>
    <t>C23H48NO7P</t>
  </si>
  <si>
    <t>C27H53O12P</t>
  </si>
  <si>
    <t>22:4</t>
  </si>
  <si>
    <t>C30H58NO10P</t>
  </si>
  <si>
    <t>18:6</t>
  </si>
  <si>
    <t>C31H59O10NP</t>
  </si>
  <si>
    <t>[M-2H]2-</t>
  </si>
  <si>
    <t>C81H142O17P2</t>
  </si>
  <si>
    <t>C43H78NO8P</t>
  </si>
  <si>
    <t>C45H78NO8P</t>
  </si>
  <si>
    <t>20:6</t>
  </si>
  <si>
    <t>C46H78NO10P</t>
  </si>
  <si>
    <t>C43H81O13P</t>
  </si>
  <si>
    <t>C45H83O13P</t>
  </si>
  <si>
    <t>C47H85O13P</t>
  </si>
  <si>
    <t>C49H83O13P</t>
  </si>
  <si>
    <t>PC 38:3</t>
  </si>
  <si>
    <t>[M+Formate]-</t>
  </si>
  <si>
    <t>C46H86NO8P</t>
  </si>
  <si>
    <t>PC 38:4</t>
  </si>
  <si>
    <t>C46H84NO8P</t>
  </si>
  <si>
    <t>6:0</t>
  </si>
  <si>
    <t>PC 36:1</t>
  </si>
  <si>
    <t>C44H86NO8P</t>
  </si>
  <si>
    <t>PC 36:2</t>
  </si>
  <si>
    <t>C44H84NO8P</t>
  </si>
  <si>
    <t>C81H144O17P2</t>
  </si>
  <si>
    <t>PC 40:8</t>
  </si>
  <si>
    <t>C48H80NO8P</t>
  </si>
  <si>
    <t>C26H50NO7P</t>
  </si>
  <si>
    <t>12:0</t>
  </si>
  <si>
    <t>C45H80NO8P</t>
  </si>
  <si>
    <t>C28H52NO7P</t>
  </si>
  <si>
    <t>C48H86NO8P</t>
  </si>
  <si>
    <t>C47H72NO8P</t>
  </si>
  <si>
    <t>C27H44NO7P</t>
  </si>
  <si>
    <t>PC 40:6</t>
  </si>
  <si>
    <t>C48H84NO8P</t>
  </si>
  <si>
    <t>24:6</t>
  </si>
  <si>
    <t>C48H82NO8P</t>
  </si>
  <si>
    <t>C43H83O13P</t>
  </si>
  <si>
    <t>no</t>
  </si>
  <si>
    <t>C20H42NO7P</t>
  </si>
  <si>
    <t>C29H55NO10P</t>
  </si>
  <si>
    <t>PC 36:4</t>
  </si>
  <si>
    <t>C44H80NO8P</t>
  </si>
  <si>
    <t>C40H76NO8P</t>
  </si>
  <si>
    <t>C41H83N2O6P</t>
  </si>
  <si>
    <t>PC 34:3</t>
  </si>
  <si>
    <t>C42H78NO8P</t>
  </si>
  <si>
    <t>C38H76NO8P</t>
  </si>
  <si>
    <t>C41H80NO8P</t>
  </si>
  <si>
    <t>C44H78NO8P</t>
  </si>
  <si>
    <t>C33H63NO10P</t>
  </si>
  <si>
    <t>PC 34:2</t>
  </si>
  <si>
    <t>C42H80NO8P</t>
  </si>
  <si>
    <t>PC 38:6</t>
  </si>
  <si>
    <t>C46H80NO8P</t>
  </si>
  <si>
    <t>C24H50NO7P</t>
  </si>
  <si>
    <t>C43H74NO8P</t>
  </si>
  <si>
    <t xml:space="preserve">16:0 </t>
  </si>
  <si>
    <t xml:space="preserve">22:6 </t>
  </si>
  <si>
    <t>C39H74NO8P</t>
  </si>
  <si>
    <t>PC 38:5</t>
  </si>
  <si>
    <t>C46H82NO8P</t>
  </si>
  <si>
    <t>C28H54NO10P</t>
  </si>
  <si>
    <t>PC 32:0</t>
  </si>
  <si>
    <t>C40H80NO8P</t>
  </si>
  <si>
    <t>PC 34:1</t>
  </si>
  <si>
    <t>C42H82NO8P</t>
  </si>
  <si>
    <t>C26H54NO7P</t>
  </si>
  <si>
    <t>C41H70NO8P</t>
  </si>
  <si>
    <t>C47H83O13P</t>
  </si>
  <si>
    <t>glycolytic</t>
  </si>
  <si>
    <t>PC 22:1;O2</t>
  </si>
  <si>
    <t>4:1(COOH)</t>
  </si>
  <si>
    <t>6:1(COOH)</t>
  </si>
  <si>
    <t>isomer 1</t>
  </si>
  <si>
    <t>isomer 2</t>
  </si>
  <si>
    <t>isomer 3</t>
  </si>
  <si>
    <t>same</t>
  </si>
  <si>
    <t>NO pattern</t>
  </si>
  <si>
    <t>metabolism</t>
  </si>
  <si>
    <t>isomer 4</t>
  </si>
  <si>
    <t>mouse 1</t>
  </si>
  <si>
    <t>mouse 2</t>
  </si>
  <si>
    <t>mouse 3</t>
  </si>
  <si>
    <t>m/z</t>
  </si>
  <si>
    <t>name</t>
  </si>
  <si>
    <t>PC 34:0</t>
  </si>
  <si>
    <t>PC 36:0</t>
  </si>
  <si>
    <t>PC  38:2</t>
  </si>
  <si>
    <t>PC 38:2</t>
  </si>
  <si>
    <t>PC 40:4</t>
  </si>
  <si>
    <t>PC 40:5</t>
  </si>
  <si>
    <t>PC 40:7</t>
  </si>
  <si>
    <t xml:space="preserve">FA 14:1 </t>
  </si>
  <si>
    <t xml:space="preserve">FA 16:2 </t>
  </si>
  <si>
    <t xml:space="preserve">FA 18:1 </t>
  </si>
  <si>
    <t xml:space="preserve">FA 18:2 </t>
  </si>
  <si>
    <t xml:space="preserve">FA 18:3 </t>
  </si>
  <si>
    <t xml:space="preserve">FA 20:1 </t>
  </si>
  <si>
    <t xml:space="preserve">FA 20:2 </t>
  </si>
  <si>
    <t xml:space="preserve">FA 20:3 </t>
  </si>
  <si>
    <t xml:space="preserve">FA 20:4 </t>
  </si>
  <si>
    <t xml:space="preserve">FA 22:4 </t>
  </si>
  <si>
    <t xml:space="preserve">FA 22:5 </t>
  </si>
  <si>
    <t xml:space="preserve">FA 22:6 </t>
  </si>
  <si>
    <t xml:space="preserve">LPE 18:0 </t>
  </si>
  <si>
    <t xml:space="preserve">LPE 22:6 </t>
  </si>
  <si>
    <t xml:space="preserve">LPI 18:0 </t>
  </si>
  <si>
    <t xml:space="preserve">MG 18:1 </t>
  </si>
  <si>
    <t xml:space="preserve">MG 18:2 </t>
  </si>
  <si>
    <t xml:space="preserve">PC P-36:5 </t>
  </si>
  <si>
    <t xml:space="preserve">PG 34:1 </t>
  </si>
  <si>
    <t xml:space="preserve">PG 34:2 </t>
  </si>
  <si>
    <t xml:space="preserve">PI 34:0 </t>
  </si>
  <si>
    <t xml:space="preserve">PI 34:1 </t>
  </si>
  <si>
    <t xml:space="preserve">PI 36:2 </t>
  </si>
  <si>
    <t xml:space="preserve">PI 38:3 </t>
  </si>
  <si>
    <t xml:space="preserve">PI 40:6 </t>
  </si>
  <si>
    <t xml:space="preserve">PC 16:0/5:0 COOH  </t>
  </si>
  <si>
    <t xml:space="preserve">SM d36:1 </t>
  </si>
  <si>
    <t xml:space="preserve">DG 38:4 </t>
  </si>
  <si>
    <t xml:space="preserve">DG 38:9 </t>
  </si>
  <si>
    <t xml:space="preserve">FA 10:0 </t>
  </si>
  <si>
    <t xml:space="preserve">FA 12:0 </t>
  </si>
  <si>
    <t xml:space="preserve">FA 14:0 </t>
  </si>
  <si>
    <t xml:space="preserve">FA 16:0 </t>
  </si>
  <si>
    <t xml:space="preserve">FA 16:1 </t>
  </si>
  <si>
    <t xml:space="preserve">FA 18:0 </t>
  </si>
  <si>
    <t xml:space="preserve">FA 20:6 </t>
  </si>
  <si>
    <t xml:space="preserve">FA 22:0 </t>
  </si>
  <si>
    <t xml:space="preserve">FA 22:1 </t>
  </si>
  <si>
    <t xml:space="preserve">FA 24:0 </t>
  </si>
  <si>
    <t xml:space="preserve">LPC 18:0 </t>
  </si>
  <si>
    <t xml:space="preserve">MG 16:0 </t>
  </si>
  <si>
    <t xml:space="preserve">MG 22:5 </t>
  </si>
  <si>
    <t xml:space="preserve">PE 38:4 </t>
  </si>
  <si>
    <t xml:space="preserve">PE 38:6 </t>
  </si>
  <si>
    <t xml:space="preserve">PI 38:4 </t>
  </si>
  <si>
    <t xml:space="preserve">PS 22:0 </t>
  </si>
  <si>
    <t xml:space="preserve">PS 40:6 </t>
  </si>
  <si>
    <t>PC  32:0</t>
  </si>
  <si>
    <t>PE  34:2</t>
  </si>
  <si>
    <t>PE  36:6</t>
  </si>
  <si>
    <t>PE  40:5</t>
  </si>
  <si>
    <t>PC 30:0</t>
  </si>
  <si>
    <t>PE 36:1</t>
  </si>
  <si>
    <t>PC  32:2</t>
  </si>
  <si>
    <t>PC 36:5</t>
  </si>
  <si>
    <t>PC 32:2</t>
  </si>
  <si>
    <r>
      <t>[M+Na]</t>
    </r>
    <r>
      <rPr>
        <vertAlign val="superscript"/>
        <sz val="9"/>
        <color theme="1"/>
        <rFont val="Arial"/>
        <family val="2"/>
      </rPr>
      <t>+</t>
    </r>
  </si>
  <si>
    <r>
      <t>[M+K]</t>
    </r>
    <r>
      <rPr>
        <vertAlign val="superscript"/>
        <sz val="9"/>
        <color theme="1"/>
        <rFont val="Arial"/>
        <family val="2"/>
      </rPr>
      <t>+</t>
    </r>
  </si>
  <si>
    <r>
      <t>[M+Formate]</t>
    </r>
    <r>
      <rPr>
        <vertAlign val="superscript"/>
        <sz val="9"/>
        <color theme="1"/>
        <rFont val="Arial"/>
        <family val="2"/>
      </rPr>
      <t>-</t>
    </r>
  </si>
  <si>
    <r>
      <t>[M-H]</t>
    </r>
    <r>
      <rPr>
        <vertAlign val="superscript"/>
        <sz val="9"/>
        <color theme="1"/>
        <rFont val="Arial"/>
        <family val="2"/>
      </rPr>
      <t>-</t>
    </r>
  </si>
  <si>
    <r>
      <t>[+H-H</t>
    </r>
    <r>
      <rPr>
        <vertAlign val="subscript"/>
        <sz val="9"/>
        <color theme="1"/>
        <rFont val="Arial"/>
        <family val="2"/>
        <scheme val="minor"/>
      </rPr>
      <t>2</t>
    </r>
    <r>
      <rPr>
        <sz val="9"/>
        <color theme="1"/>
        <rFont val="Arial"/>
        <family val="2"/>
        <scheme val="minor"/>
      </rPr>
      <t>O]</t>
    </r>
  </si>
  <si>
    <r>
      <t>[M+H]</t>
    </r>
    <r>
      <rPr>
        <vertAlign val="superscript"/>
        <sz val="9"/>
        <color theme="1"/>
        <rFont val="Arial"/>
        <family val="2"/>
      </rPr>
      <t>+</t>
    </r>
  </si>
  <si>
    <t xml:space="preserve">CAR 6:1 </t>
  </si>
  <si>
    <t xml:space="preserve">CAR 6:0 </t>
  </si>
  <si>
    <t xml:space="preserve">Inosine 5'-monophosphateIMP </t>
  </si>
  <si>
    <t xml:space="preserve">LPA 18:3 </t>
  </si>
  <si>
    <t xml:space="preserve">PA 34:4 </t>
  </si>
  <si>
    <t xml:space="preserve">PA 34:3 </t>
  </si>
  <si>
    <t xml:space="preserve">CL 72:8 </t>
  </si>
  <si>
    <t xml:space="preserve">CL 72:7 </t>
  </si>
  <si>
    <t xml:space="preserve">CAR 18:1 </t>
  </si>
  <si>
    <t xml:space="preserve">CAR 18:2 </t>
  </si>
  <si>
    <t xml:space="preserve">Cyanidin 3- 3''-malonylglucoside </t>
  </si>
  <si>
    <t xml:space="preserve">ox PC  16:0/9:0CHO </t>
  </si>
  <si>
    <t xml:space="preserve">CAR 14:2 </t>
  </si>
  <si>
    <t xml:space="preserve">CAR 16:0 </t>
  </si>
  <si>
    <t xml:space="preserve">Caprylic cid	</t>
  </si>
  <si>
    <t>Tartaric cid</t>
  </si>
  <si>
    <t>Uric cid</t>
  </si>
  <si>
    <t>Ascorbic cid</t>
  </si>
  <si>
    <t>9-hydroxy-12Z-octadecenoic cid</t>
  </si>
  <si>
    <t xml:space="preserve">cyclic denosine diphosphate ribose	</t>
  </si>
  <si>
    <t>12-oxo-14,18-dihydroxy-9Z,13E,15Z-octadecatrienoic cid</t>
  </si>
  <si>
    <t>PA  38:3</t>
  </si>
  <si>
    <t>PE  36:1</t>
  </si>
  <si>
    <t>PC  34:2</t>
  </si>
  <si>
    <t>PC  34:0</t>
  </si>
  <si>
    <t>PE  38:6</t>
  </si>
  <si>
    <t>PC  36:5</t>
  </si>
  <si>
    <t>PC  36:1</t>
  </si>
  <si>
    <t>PC  36:0</t>
  </si>
  <si>
    <t>PC  38:6</t>
  </si>
  <si>
    <t>PC  38:4</t>
  </si>
  <si>
    <t>PC  38:3</t>
  </si>
  <si>
    <t>PC  40:8</t>
  </si>
  <si>
    <t>PC  40:7</t>
  </si>
  <si>
    <t>PC  40:6</t>
  </si>
  <si>
    <t>PC  40:5</t>
  </si>
  <si>
    <t>PC  40:4</t>
  </si>
  <si>
    <t>PC  30:0</t>
  </si>
  <si>
    <t>PC  32:1</t>
  </si>
  <si>
    <t>PC  34:3</t>
  </si>
  <si>
    <t>PC  34:1</t>
  </si>
  <si>
    <t>PE  38:4</t>
  </si>
  <si>
    <t>PC  36:4</t>
  </si>
  <si>
    <t>PC  36:2</t>
  </si>
  <si>
    <t>PE  40:6</t>
  </si>
  <si>
    <t>PC  38:5</t>
  </si>
  <si>
    <t>PE  42:11</t>
  </si>
  <si>
    <t xml:space="preserve">PC 18:0/5:0(COOH)  </t>
  </si>
  <si>
    <t>PC18:0_22:6;O</t>
  </si>
  <si>
    <t xml:space="preserve">ox PC  18:0/9:0(COOH) </t>
  </si>
  <si>
    <t>PC 30:2;O2</t>
  </si>
  <si>
    <t xml:space="preserve">PC 16:0/5:0(COOH)  </t>
  </si>
  <si>
    <t xml:space="preserve">PC 16:0/9:0(COOH)  </t>
  </si>
  <si>
    <r>
      <t>[M-H]</t>
    </r>
    <r>
      <rPr>
        <vertAlign val="superscript"/>
        <sz val="9"/>
        <color theme="1"/>
        <rFont val="Arial"/>
        <family val="2"/>
        <scheme val="minor"/>
      </rPr>
      <t>-</t>
    </r>
  </si>
  <si>
    <r>
      <t>[M+K]</t>
    </r>
    <r>
      <rPr>
        <vertAlign val="superscript"/>
        <sz val="9"/>
        <color theme="1"/>
        <rFont val="Arial"/>
        <family val="2"/>
        <scheme val="minor"/>
      </rPr>
      <t>+</t>
    </r>
  </si>
  <si>
    <r>
      <t>[M+H]</t>
    </r>
    <r>
      <rPr>
        <vertAlign val="superscript"/>
        <sz val="9"/>
        <color theme="1"/>
        <rFont val="Arial"/>
        <family val="2"/>
        <scheme val="minor"/>
      </rPr>
      <t>+</t>
    </r>
  </si>
  <si>
    <r>
      <t>[M+Na]</t>
    </r>
    <r>
      <rPr>
        <vertAlign val="superscript"/>
        <sz val="9"/>
        <color theme="1"/>
        <rFont val="Arial"/>
        <family val="2"/>
        <scheme val="minor"/>
      </rPr>
      <t>+</t>
    </r>
  </si>
  <si>
    <r>
      <t>[M-2H]</t>
    </r>
    <r>
      <rPr>
        <vertAlign val="superscript"/>
        <sz val="9"/>
        <color theme="1"/>
        <rFont val="Arial"/>
        <family val="2"/>
        <scheme val="minor"/>
      </rPr>
      <t>2-</t>
    </r>
  </si>
  <si>
    <t>is acyl chain identified?</t>
  </si>
  <si>
    <t>Z-scores</t>
  </si>
  <si>
    <t xml:space="preserve"> 9-HODE</t>
  </si>
  <si>
    <t>Uridine monophosphate</t>
  </si>
  <si>
    <t>9:0(COOH)</t>
  </si>
  <si>
    <t>12:1;O;COOH</t>
  </si>
  <si>
    <t>5:0(COOH)</t>
  </si>
  <si>
    <t>7:0(COOH)</t>
  </si>
  <si>
    <t>PC O-44:11</t>
  </si>
  <si>
    <t>cc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</si>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</sst>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;;"/>
  </numFmts>
  <fonts count="23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trike/>
      <sz val="11"/>
      <color theme="1"/>
      <name val="Calibri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vertAlign val="subscript"/>
      <sz val="9"/>
      <color theme="1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vertAlign val="superscript"/>
      <sz val="9"/>
      <color theme="1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theme="2"/>
      <name val="Arial"/>
      <family val="2"/>
      <scheme val="minor"/>
    </font>
    <font>
      <sz val="9"/>
      <color theme="2"/>
      <name val="Arial"/>
      <family val="2"/>
      <scheme val="minor"/>
    </font>
    <font>
      <sz val="10"/>
      <color theme="2"/>
      <name val="Arial"/>
      <family val="2"/>
    </font>
    <font>
      <sz val="11"/>
      <color theme="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6FA8DC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FF6699"/>
        <bgColor rgb="FFCECECE"/>
      </patternFill>
    </fill>
    <fill>
      <patternFill patternType="solid">
        <fgColor rgb="FFFF6699"/>
        <bgColor rgb="FFFFFF00"/>
      </patternFill>
    </fill>
    <fill>
      <patternFill patternType="solid">
        <fgColor rgb="FFFF6699"/>
        <bgColor rgb="FFD9EAD3"/>
      </patternFill>
    </fill>
    <fill>
      <patternFill patternType="solid">
        <fgColor rgb="FFFF6699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rgb="FFD9D2E9"/>
      </patternFill>
    </fill>
    <fill>
      <patternFill patternType="solid">
        <fgColor theme="6" tint="0.59999389629810485"/>
        <bgColor rgb="FF4285F4"/>
      </patternFill>
    </fill>
    <fill>
      <patternFill patternType="solid">
        <fgColor rgb="FFFFC000"/>
        <bgColor rgb="FF8BC34A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9BBB59"/>
      </left>
      <right/>
      <top/>
      <bottom/>
      <diagonal/>
    </border>
    <border>
      <left style="thick">
        <color rgb="FF9BBB59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9BBB5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/>
      <bottom/>
      <diagonal/>
    </border>
    <border>
      <left/>
      <right/>
      <top/>
      <bottom style="thick">
        <color theme="7" tint="-0.499984740745262"/>
      </bottom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/>
      <diagonal/>
    </border>
    <border>
      <left/>
      <right style="thick">
        <color theme="7" tint="-0.499984740745262"/>
      </right>
      <top/>
      <bottom style="thin">
        <color rgb="FF000000"/>
      </bottom>
      <diagonal/>
    </border>
    <border>
      <left style="thin">
        <color rgb="FF000000"/>
      </left>
      <right style="thick">
        <color theme="7" tint="-0.499984740745262"/>
      </right>
      <top style="thin">
        <color rgb="FF000000"/>
      </top>
      <bottom style="thin">
        <color rgb="FF000000"/>
      </bottom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8" tint="0.79998168889431442"/>
      </right>
      <top style="thin">
        <color theme="8" tint="0.7999816888943144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8" tint="0.79998168889431442"/>
      </right>
      <top/>
      <bottom/>
      <diagonal/>
    </border>
    <border>
      <left/>
      <right style="thin">
        <color theme="8" tint="0.7999816888943144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theme="7" tint="-0.499984740745262"/>
      </top>
      <bottom style="thick">
        <color theme="7" tint="-0.499984740745262"/>
      </bottom>
      <diagonal/>
    </border>
    <border>
      <left style="thick">
        <color rgb="FF9BBB59"/>
      </left>
      <right/>
      <top style="thick">
        <color theme="7" tint="-0.499984740745262"/>
      </top>
      <bottom style="thick">
        <color theme="7" tint="-0.499984740745262"/>
      </bottom>
      <diagonal/>
    </border>
    <border>
      <left/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ck">
        <color theme="7" tint="-0.499984740745262"/>
      </left>
      <right/>
      <top style="thick">
        <color theme="7" tint="-0.499984740745262"/>
      </top>
      <bottom style="thick">
        <color theme="7" tint="-0.499984740745262"/>
      </bottom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 style="thick">
        <color theme="7" tint="-0.499984740745262"/>
      </right>
      <top/>
      <bottom/>
      <diagonal/>
    </border>
    <border>
      <left style="thick">
        <color theme="7" tint="-0.499984740745262"/>
      </left>
      <right style="thick">
        <color theme="7" tint="-0.499984740745262"/>
      </right>
      <top/>
      <bottom style="thin">
        <color rgb="FF000000"/>
      </bottom>
      <diagonal/>
    </border>
    <border>
      <left style="thick">
        <color theme="7" tint="-0.499984740745262"/>
      </left>
      <right style="thick">
        <color theme="7" tint="-0.499984740745262"/>
      </right>
      <top/>
      <bottom style="thick">
        <color theme="7" tint="-0.499984740745262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 style="thick">
        <color theme="7" tint="-0.499984740745262"/>
      </left>
      <right/>
      <top/>
      <bottom style="thin">
        <color rgb="FF000000"/>
      </bottom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/>
      <top/>
      <bottom style="thin">
        <color theme="8" tint="0.79998168889431442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7" borderId="0" xfId="0" applyFill="1"/>
    <xf numFmtId="2" fontId="1" fillId="0" borderId="12" xfId="0" applyNumberFormat="1" applyFont="1" applyBorder="1"/>
    <xf numFmtId="2" fontId="1" fillId="0" borderId="12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0" xfId="0" applyNumberFormat="1" applyFont="1" applyBorder="1" applyAlignment="1">
      <alignment vertical="center"/>
    </xf>
    <xf numFmtId="2" fontId="1" fillId="0" borderId="2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12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1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12" fillId="9" borderId="1" xfId="0" applyNumberFormat="1" applyFont="1" applyFill="1" applyBorder="1" applyAlignment="1">
      <alignment horizontal="center" vertical="center"/>
    </xf>
    <xf numFmtId="2" fontId="12" fillId="10" borderId="1" xfId="0" applyNumberFormat="1" applyFont="1" applyFill="1" applyBorder="1" applyAlignment="1">
      <alignment horizontal="center" vertical="center"/>
    </xf>
    <xf numFmtId="2" fontId="12" fillId="12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8" borderId="2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2" fontId="4" fillId="11" borderId="1" xfId="0" applyNumberFormat="1" applyFont="1" applyFill="1" applyBorder="1" applyAlignment="1">
      <alignment horizontal="center" vertical="center"/>
    </xf>
    <xf numFmtId="2" fontId="4" fillId="13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8" borderId="22" xfId="0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2" fontId="4" fillId="9" borderId="7" xfId="0" applyNumberFormat="1" applyFont="1" applyFill="1" applyBorder="1" applyAlignment="1">
      <alignment horizontal="center" vertical="center"/>
    </xf>
    <xf numFmtId="2" fontId="4" fillId="11" borderId="7" xfId="0" applyNumberFormat="1" applyFont="1" applyFill="1" applyBorder="1" applyAlignment="1">
      <alignment horizontal="center" vertical="center"/>
    </xf>
    <xf numFmtId="2" fontId="4" fillId="13" borderId="7" xfId="0" applyNumberFormat="1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8" borderId="23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6" fillId="14" borderId="26" xfId="0" applyFont="1" applyFill="1" applyBorder="1" applyAlignment="1">
      <alignment horizontal="center" vertical="center"/>
    </xf>
    <xf numFmtId="0" fontId="6" fillId="15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2" fontId="6" fillId="24" borderId="30" xfId="0" applyNumberFormat="1" applyFont="1" applyFill="1" applyBorder="1" applyAlignment="1">
      <alignment horizontal="center" vertical="center"/>
    </xf>
    <xf numFmtId="2" fontId="6" fillId="25" borderId="30" xfId="0" applyNumberFormat="1" applyFont="1" applyFill="1" applyBorder="1" applyAlignment="1">
      <alignment horizontal="center" vertical="center"/>
    </xf>
    <xf numFmtId="2" fontId="6" fillId="26" borderId="30" xfId="0" applyNumberFormat="1" applyFont="1" applyFill="1" applyBorder="1" applyAlignment="1">
      <alignment horizontal="center" vertical="center"/>
    </xf>
    <xf numFmtId="20" fontId="7" fillId="0" borderId="12" xfId="0" applyNumberFormat="1" applyFont="1" applyBorder="1" applyAlignment="1">
      <alignment horizontal="center" vertical="center"/>
    </xf>
    <xf numFmtId="2" fontId="6" fillId="24" borderId="30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20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2" fontId="12" fillId="2" borderId="6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42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8" borderId="49" xfId="0" applyNumberFormat="1" applyFont="1" applyFill="1" applyBorder="1" applyAlignment="1">
      <alignment horizontal="center"/>
    </xf>
    <xf numFmtId="2" fontId="4" fillId="8" borderId="50" xfId="0" applyNumberFormat="1" applyFont="1" applyFill="1" applyBorder="1" applyAlignment="1">
      <alignment horizontal="center"/>
    </xf>
    <xf numFmtId="2" fontId="4" fillId="0" borderId="51" xfId="0" applyNumberFormat="1" applyFont="1" applyBorder="1" applyAlignment="1">
      <alignment horizontal="center"/>
    </xf>
    <xf numFmtId="2" fontId="4" fillId="8" borderId="12" xfId="0" applyNumberFormat="1" applyFont="1" applyFill="1" applyBorder="1" applyAlignment="1">
      <alignment horizontal="center"/>
    </xf>
    <xf numFmtId="164" fontId="4" fillId="0" borderId="51" xfId="0" applyNumberFormat="1" applyFont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8" borderId="11" xfId="0" applyNumberFormat="1" applyFont="1" applyFill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4" fillId="8" borderId="20" xfId="0" applyNumberFormat="1" applyFont="1" applyFill="1" applyBorder="1" applyAlignment="1">
      <alignment horizontal="center"/>
    </xf>
    <xf numFmtId="2" fontId="4" fillId="8" borderId="54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30" xfId="0" applyFont="1" applyBorder="1"/>
    <xf numFmtId="0" fontId="6" fillId="0" borderId="30" xfId="0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3" fillId="16" borderId="0" xfId="0" applyFont="1" applyFill="1" applyAlignment="1">
      <alignment horizontal="center" vertical="center" wrapText="1"/>
    </xf>
    <xf numFmtId="0" fontId="13" fillId="0" borderId="29" xfId="0" applyFont="1" applyBorder="1"/>
    <xf numFmtId="0" fontId="13" fillId="16" borderId="29" xfId="0" applyFont="1" applyFill="1" applyBorder="1" applyAlignment="1">
      <alignment horizontal="center" vertical="center" wrapText="1"/>
    </xf>
    <xf numFmtId="0" fontId="18" fillId="18" borderId="12" xfId="0" applyFont="1" applyFill="1" applyBorder="1" applyAlignment="1">
      <alignment horizontal="center" vertical="center"/>
    </xf>
    <xf numFmtId="0" fontId="18" fillId="19" borderId="12" xfId="0" applyFont="1" applyFill="1" applyBorder="1" applyAlignment="1">
      <alignment horizontal="center" vertical="center"/>
    </xf>
    <xf numFmtId="0" fontId="18" fillId="23" borderId="12" xfId="0" applyFont="1" applyFill="1" applyBorder="1" applyAlignment="1">
      <alignment horizontal="center" vertical="center"/>
    </xf>
    <xf numFmtId="0" fontId="18" fillId="20" borderId="32" xfId="0" applyFont="1" applyFill="1" applyBorder="1" applyAlignment="1">
      <alignment horizontal="center" vertical="center"/>
    </xf>
    <xf numFmtId="0" fontId="18" fillId="18" borderId="33" xfId="0" applyFont="1" applyFill="1" applyBorder="1" applyAlignment="1">
      <alignment horizontal="center" vertical="center"/>
    </xf>
    <xf numFmtId="0" fontId="18" fillId="20" borderId="34" xfId="0" applyFont="1" applyFill="1" applyBorder="1" applyAlignment="1">
      <alignment horizontal="center" vertical="center"/>
    </xf>
    <xf numFmtId="0" fontId="17" fillId="16" borderId="12" xfId="0" applyFont="1" applyFill="1" applyBorder="1"/>
    <xf numFmtId="0" fontId="17" fillId="16" borderId="34" xfId="0" applyFont="1" applyFill="1" applyBorder="1"/>
    <xf numFmtId="0" fontId="17" fillId="16" borderId="33" xfId="0" applyFont="1" applyFill="1" applyBorder="1"/>
    <xf numFmtId="0" fontId="13" fillId="16" borderId="29" xfId="0" applyFont="1" applyFill="1" applyBorder="1" applyAlignment="1">
      <alignment horizontal="center" vertical="center"/>
    </xf>
    <xf numFmtId="165" fontId="17" fillId="16" borderId="37" xfId="0" applyNumberFormat="1" applyFont="1" applyFill="1" applyBorder="1"/>
    <xf numFmtId="165" fontId="17" fillId="16" borderId="38" xfId="0" applyNumberFormat="1" applyFont="1" applyFill="1" applyBorder="1"/>
    <xf numFmtId="165" fontId="17" fillId="16" borderId="39" xfId="0" applyNumberFormat="1" applyFont="1" applyFill="1" applyBorder="1"/>
    <xf numFmtId="165" fontId="17" fillId="16" borderId="12" xfId="0" applyNumberFormat="1" applyFont="1" applyFill="1" applyBorder="1"/>
    <xf numFmtId="165" fontId="17" fillId="16" borderId="34" xfId="0" applyNumberFormat="1" applyFont="1" applyFill="1" applyBorder="1"/>
    <xf numFmtId="165" fontId="17" fillId="16" borderId="33" xfId="0" applyNumberFormat="1" applyFont="1" applyFill="1" applyBorder="1"/>
    <xf numFmtId="2" fontId="21" fillId="0" borderId="0" xfId="0" applyNumberFormat="1" applyFont="1" applyAlignment="1">
      <alignment vertical="center"/>
    </xf>
    <xf numFmtId="2" fontId="22" fillId="0" borderId="12" xfId="0" applyNumberFormat="1" applyFont="1" applyBorder="1" applyAlignment="1">
      <alignment vertical="center"/>
    </xf>
    <xf numFmtId="2" fontId="22" fillId="0" borderId="12" xfId="0" applyNumberFormat="1" applyFont="1" applyBorder="1"/>
    <xf numFmtId="0" fontId="19" fillId="0" borderId="0" xfId="0" applyFont="1"/>
    <xf numFmtId="165" fontId="11" fillId="0" borderId="12" xfId="0" applyNumberFormat="1" applyFont="1" applyBorder="1"/>
    <xf numFmtId="165" fontId="11" fillId="0" borderId="34" xfId="0" applyNumberFormat="1" applyFont="1" applyBorder="1"/>
    <xf numFmtId="0" fontId="17" fillId="16" borderId="0" xfId="0" applyFont="1" applyFill="1" applyAlignment="1">
      <alignment horizontal="center"/>
    </xf>
    <xf numFmtId="0" fontId="17" fillId="16" borderId="31" xfId="0" applyFont="1" applyFill="1" applyBorder="1" applyAlignment="1">
      <alignment horizontal="center"/>
    </xf>
    <xf numFmtId="0" fontId="17" fillId="16" borderId="35" xfId="0" applyFont="1" applyFill="1" applyBorder="1" applyAlignment="1">
      <alignment horizontal="center"/>
    </xf>
    <xf numFmtId="0" fontId="17" fillId="21" borderId="36" xfId="0" applyFont="1" applyFill="1" applyBorder="1" applyAlignment="1">
      <alignment horizontal="center"/>
    </xf>
    <xf numFmtId="0" fontId="17" fillId="21" borderId="35" xfId="0" applyFont="1" applyFill="1" applyBorder="1" applyAlignment="1">
      <alignment horizontal="center"/>
    </xf>
    <xf numFmtId="0" fontId="17" fillId="22" borderId="35" xfId="0" applyFont="1" applyFill="1" applyBorder="1" applyAlignment="1">
      <alignment horizontal="center"/>
    </xf>
    <xf numFmtId="0" fontId="17" fillId="17" borderId="35" xfId="0" applyFont="1" applyFill="1" applyBorder="1" applyAlignment="1">
      <alignment horizontal="center"/>
    </xf>
    <xf numFmtId="0" fontId="17" fillId="17" borderId="55" xfId="0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7" fillId="17" borderId="18" xfId="0" applyNumberFormat="1" applyFont="1" applyFill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16" borderId="18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49" fontId="7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center"/>
    </xf>
    <xf numFmtId="2" fontId="20" fillId="0" borderId="22" xfId="0" applyNumberFormat="1" applyFont="1" applyFill="1" applyBorder="1" applyAlignment="1">
      <alignment horizontal="center"/>
    </xf>
    <xf numFmtId="2" fontId="20" fillId="0" borderId="12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/>
    </xf>
    <xf numFmtId="164" fontId="20" fillId="0" borderId="3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164" fontId="20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POSITIVE_SUMMARY-style" pivot="0" count="2" xr9:uid="{00000000-0011-0000-FFFF-FFFF00000000}">
      <tableStyleElement type="firstRowStripe" dxfId="5"/>
      <tableStyleElement type="secondRowStripe" dxfId="4"/>
    </tableStyle>
  </tableStyles>
  <colors>
    <mruColors>
      <color rgb="FF00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atmaps%20of%20replicates%20for%20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pos"/>
      <sheetName val="summary-neg"/>
      <sheetName val="summary-pos-neg"/>
      <sheetName val="Sheet1"/>
      <sheetName val="INDEX LIST"/>
      <sheetName val="filtered"/>
      <sheetName val="table S2"/>
      <sheetName val="paper"/>
    </sheetNames>
    <sheetDataSet>
      <sheetData sheetId="0"/>
      <sheetData sheetId="1"/>
      <sheetData sheetId="2"/>
      <sheetData sheetId="3">
        <row r="1">
          <cell r="K1">
            <v>143.10730000000001</v>
          </cell>
          <cell r="L1" t="str">
            <v xml:space="preserve">Caprylic cid	</v>
          </cell>
          <cell r="M1" t="str">
            <v>[M-H]-</v>
          </cell>
          <cell r="N1" t="str">
            <v>everywhere</v>
          </cell>
        </row>
        <row r="2">
          <cell r="K2">
            <v>145.06139999999999</v>
          </cell>
          <cell r="L2" t="str">
            <v>L-Glutamine</v>
          </cell>
          <cell r="M2" t="str">
            <v>[M-H]-</v>
          </cell>
          <cell r="N2" t="str">
            <v>everywhere</v>
          </cell>
        </row>
        <row r="3">
          <cell r="K3">
            <v>146.0454</v>
          </cell>
          <cell r="L3" t="str">
            <v>L-Glutamate</v>
          </cell>
          <cell r="M3" t="str">
            <v>[M-H]-</v>
          </cell>
          <cell r="N3" t="str">
            <v>oxidative</v>
          </cell>
        </row>
        <row r="4">
          <cell r="K4">
            <v>149.00899999999999</v>
          </cell>
          <cell r="L4" t="str">
            <v>Tartaric cid</v>
          </cell>
          <cell r="M4" t="str">
            <v>[M-H]-</v>
          </cell>
          <cell r="N4" t="str">
            <v>everywhere</v>
          </cell>
        </row>
        <row r="5">
          <cell r="K5">
            <v>151.0257</v>
          </cell>
          <cell r="L5" t="str">
            <v>Xanthine</v>
          </cell>
          <cell r="M5" t="str">
            <v>[M-H]-</v>
          </cell>
          <cell r="N5" t="str">
            <v>oxidative</v>
          </cell>
        </row>
        <row r="6">
          <cell r="K6">
            <v>152.02170000000001</v>
          </cell>
          <cell r="L6" t="str">
            <v>Creatinine</v>
          </cell>
          <cell r="M6" t="str">
            <v>[M+K]+</v>
          </cell>
          <cell r="N6" t="str">
            <v>glycolytic</v>
          </cell>
        </row>
        <row r="7">
          <cell r="K7">
            <v>152.99539999999999</v>
          </cell>
          <cell r="L7" t="str">
            <v>Propanoyl phosphate</v>
          </cell>
          <cell r="M7" t="str">
            <v>[M-H]-</v>
          </cell>
          <cell r="N7" t="str">
            <v>everywhere</v>
          </cell>
        </row>
        <row r="8">
          <cell r="K8">
            <v>153.0659</v>
          </cell>
          <cell r="L8" t="str">
            <v>fragment of nserine H+</v>
          </cell>
          <cell r="M8" t="str">
            <v>[M+H]+</v>
          </cell>
          <cell r="N8" t="str">
            <v>glycolytic</v>
          </cell>
        </row>
        <row r="9">
          <cell r="K9">
            <v>154.0617</v>
          </cell>
          <cell r="L9" t="str">
            <v>Histidine</v>
          </cell>
          <cell r="M9" t="str">
            <v>[M-H]-</v>
          </cell>
          <cell r="N9" t="str">
            <v>glycolytic</v>
          </cell>
        </row>
        <row r="10">
          <cell r="K10">
            <v>167.02070000000001</v>
          </cell>
          <cell r="L10" t="str">
            <v>Uric cid</v>
          </cell>
          <cell r="M10" t="str">
            <v>[M-H]-</v>
          </cell>
          <cell r="N10" t="str">
            <v>everywhere</v>
          </cell>
        </row>
        <row r="11">
          <cell r="K11">
            <v>170.09219999999999</v>
          </cell>
          <cell r="L11" t="str">
            <v>1-methylhistidine</v>
          </cell>
          <cell r="M11" t="str">
            <v>[M+H]+</v>
          </cell>
          <cell r="N11" t="str">
            <v>glycolytic</v>
          </cell>
        </row>
        <row r="12">
          <cell r="K12">
            <v>171.1386</v>
          </cell>
          <cell r="L12" t="str">
            <v xml:space="preserve">FA 10:0 </v>
          </cell>
          <cell r="M12" t="str">
            <v>[M-H]-</v>
          </cell>
          <cell r="N12" t="str">
            <v>everywhere</v>
          </cell>
        </row>
        <row r="13">
          <cell r="K13">
            <v>175.02440000000001</v>
          </cell>
          <cell r="L13" t="str">
            <v>Ascorbic cid</v>
          </cell>
          <cell r="M13" t="str">
            <v>[M-H]-</v>
          </cell>
          <cell r="N13" t="str">
            <v>glycolytic</v>
          </cell>
        </row>
        <row r="14">
          <cell r="K14">
            <v>175.11869999999999</v>
          </cell>
          <cell r="L14" t="str">
            <v>L-Arginine</v>
          </cell>
          <cell r="M14" t="str">
            <v>[M+H]+</v>
          </cell>
          <cell r="N14" t="str">
            <v>glycolytic</v>
          </cell>
        </row>
        <row r="15">
          <cell r="K15">
            <v>180.06620000000001</v>
          </cell>
          <cell r="L15" t="str">
            <v>L-Tyrosine</v>
          </cell>
          <cell r="M15" t="str">
            <v>[M-H]-</v>
          </cell>
          <cell r="N15" t="str">
            <v>everywhere</v>
          </cell>
        </row>
        <row r="16">
          <cell r="K16">
            <v>184.00129999999999</v>
          </cell>
          <cell r="L16" t="str">
            <v>Phospho-L-serine</v>
          </cell>
          <cell r="M16" t="str">
            <v>[M-H]-</v>
          </cell>
          <cell r="N16" t="str">
            <v>everywhere</v>
          </cell>
        </row>
        <row r="17">
          <cell r="K17">
            <v>184.09399999999999</v>
          </cell>
          <cell r="L17" t="str">
            <v>Carnitine</v>
          </cell>
          <cell r="M17" t="str">
            <v>[M+Na]+</v>
          </cell>
          <cell r="N17" t="str">
            <v>everywhere</v>
          </cell>
        </row>
        <row r="18">
          <cell r="K18">
            <v>197.13910000000001</v>
          </cell>
          <cell r="L18" t="str">
            <v>Butyrylcholine</v>
          </cell>
          <cell r="M18" t="str">
            <v>[M+Na]+</v>
          </cell>
          <cell r="N18" t="str">
            <v>glycolytic</v>
          </cell>
        </row>
        <row r="19">
          <cell r="K19">
            <v>199.17</v>
          </cell>
          <cell r="L19" t="str">
            <v xml:space="preserve">FA 12:0 </v>
          </cell>
          <cell r="M19" t="str">
            <v>[M-H]-</v>
          </cell>
          <cell r="N19" t="str">
            <v>everywhere</v>
          </cell>
        </row>
        <row r="20">
          <cell r="K20">
            <v>210.08750000000001</v>
          </cell>
          <cell r="L20" t="str">
            <v>fragment of carnosine H+</v>
          </cell>
          <cell r="M20" t="str">
            <v>[M+H]+</v>
          </cell>
          <cell r="N20" t="str">
            <v>glycolytic</v>
          </cell>
        </row>
        <row r="21">
          <cell r="K21">
            <v>225.1857</v>
          </cell>
          <cell r="L21" t="str">
            <v xml:space="preserve">FA 14:1 </v>
          </cell>
          <cell r="M21" t="str">
            <v>[M-H]-</v>
          </cell>
          <cell r="N21" t="str">
            <v>oxidative</v>
          </cell>
        </row>
        <row r="22">
          <cell r="K22">
            <v>227.1138</v>
          </cell>
          <cell r="L22" t="str">
            <v>Carnosine</v>
          </cell>
          <cell r="M22" t="str">
            <v>[M+H]+</v>
          </cell>
          <cell r="N22" t="str">
            <v>glycolytic</v>
          </cell>
        </row>
        <row r="23">
          <cell r="K23">
            <v>227.20140000000001</v>
          </cell>
          <cell r="L23" t="str">
            <v xml:space="preserve">FA 14:0 </v>
          </cell>
          <cell r="M23" t="str">
            <v>[M-H]-</v>
          </cell>
          <cell r="N23" t="str">
            <v>everywhere</v>
          </cell>
        </row>
        <row r="24">
          <cell r="K24">
            <v>241.12950000000001</v>
          </cell>
          <cell r="L24" t="str">
            <v>Anserine</v>
          </cell>
          <cell r="M24" t="str">
            <v>[M+H]+</v>
          </cell>
          <cell r="N24" t="str">
            <v>glycolytic</v>
          </cell>
        </row>
        <row r="25">
          <cell r="K25">
            <v>245.04259999999999</v>
          </cell>
          <cell r="L25" t="str">
            <v>Phosphatidyl glycerol</v>
          </cell>
          <cell r="M25" t="str">
            <v>[M-H]-</v>
          </cell>
          <cell r="N25" t="str">
            <v>everywhere</v>
          </cell>
        </row>
        <row r="26">
          <cell r="K26">
            <v>251.2013</v>
          </cell>
          <cell r="L26" t="str">
            <v xml:space="preserve">FA 16:2 </v>
          </cell>
          <cell r="M26" t="str">
            <v>[M-H]-</v>
          </cell>
          <cell r="N26" t="str">
            <v>oxidative</v>
          </cell>
        </row>
        <row r="27">
          <cell r="K27">
            <v>253.21700000000001</v>
          </cell>
          <cell r="L27" t="str">
            <v xml:space="preserve">FA 16:1 </v>
          </cell>
          <cell r="M27" t="str">
            <v>[M-H]-</v>
          </cell>
          <cell r="N27" t="str">
            <v>oxidative</v>
          </cell>
        </row>
        <row r="28">
          <cell r="K28">
            <v>255.23259999999999</v>
          </cell>
          <cell r="L28" t="str">
            <v xml:space="preserve">FA 16:0 </v>
          </cell>
          <cell r="M28" t="str">
            <v>[M-H]-</v>
          </cell>
          <cell r="N28" t="str">
            <v>everywhere</v>
          </cell>
        </row>
        <row r="29">
          <cell r="K29">
            <v>256.15530000000001</v>
          </cell>
          <cell r="L29" t="str">
            <v xml:space="preserve">CAR 6:1 </v>
          </cell>
          <cell r="M29" t="str">
            <v>[M-H]-</v>
          </cell>
          <cell r="N29" t="str">
            <v>everywhere</v>
          </cell>
        </row>
        <row r="30">
          <cell r="K30">
            <v>258.17059999999998</v>
          </cell>
          <cell r="L30" t="str">
            <v xml:space="preserve">CAR 6:0 </v>
          </cell>
          <cell r="M30" t="str">
            <v>[M-H]-</v>
          </cell>
          <cell r="N30" t="str">
            <v>everywhere</v>
          </cell>
        </row>
        <row r="31">
          <cell r="K31">
            <v>267.07310000000001</v>
          </cell>
          <cell r="L31" t="str">
            <v>Inosine</v>
          </cell>
          <cell r="M31" t="str">
            <v>[M-H]-</v>
          </cell>
          <cell r="N31" t="str">
            <v>everywhere</v>
          </cell>
        </row>
        <row r="32">
          <cell r="K32">
            <v>277.21690000000001</v>
          </cell>
          <cell r="L32" t="str">
            <v xml:space="preserve">FA 18:3 </v>
          </cell>
          <cell r="M32" t="str">
            <v>[M-H]-</v>
          </cell>
          <cell r="N32" t="str">
            <v>oxidative</v>
          </cell>
        </row>
        <row r="33">
          <cell r="K33">
            <v>279.23259999999999</v>
          </cell>
          <cell r="L33" t="str">
            <v xml:space="preserve">FA 18:2 </v>
          </cell>
          <cell r="M33" t="str">
            <v>[M-H]-</v>
          </cell>
          <cell r="N33" t="str">
            <v>oxidative</v>
          </cell>
        </row>
        <row r="34">
          <cell r="K34">
            <v>281.24799999999999</v>
          </cell>
          <cell r="L34" t="str">
            <v xml:space="preserve">FA 18:1 </v>
          </cell>
          <cell r="M34" t="str">
            <v>[M-H]-</v>
          </cell>
          <cell r="N34" t="str">
            <v>oxidative</v>
          </cell>
        </row>
        <row r="35">
          <cell r="K35">
            <v>283.2636</v>
          </cell>
          <cell r="L35" t="str">
            <v xml:space="preserve">FA 18:0 </v>
          </cell>
          <cell r="M35" t="str">
            <v>[M-H]-</v>
          </cell>
          <cell r="N35" t="str">
            <v>everywhere</v>
          </cell>
        </row>
        <row r="36">
          <cell r="K36">
            <v>293.21179999999998</v>
          </cell>
          <cell r="L36" t="str">
            <v>9-OxoODE</v>
          </cell>
          <cell r="M36" t="str">
            <v>[M-H]-</v>
          </cell>
          <cell r="N36" t="str">
            <v>oxidative</v>
          </cell>
        </row>
        <row r="37">
          <cell r="K37">
            <v>295.22719999999998</v>
          </cell>
          <cell r="L37" t="str">
            <v xml:space="preserve"> ± 9-HODE</v>
          </cell>
          <cell r="M37" t="str">
            <v>[M-H]-</v>
          </cell>
          <cell r="N37" t="str">
            <v>oxidative</v>
          </cell>
        </row>
        <row r="38">
          <cell r="K38">
            <v>297.24290000000002</v>
          </cell>
          <cell r="L38" t="str">
            <v>9-hydroxy-12Z-octadecenoic cid</v>
          </cell>
          <cell r="M38" t="str">
            <v>[M-H]-</v>
          </cell>
          <cell r="N38" t="str">
            <v>everywhere</v>
          </cell>
        </row>
        <row r="39">
          <cell r="K39">
            <v>299.2011</v>
          </cell>
          <cell r="L39" t="str">
            <v xml:space="preserve">FA 20:6 </v>
          </cell>
          <cell r="M39" t="str">
            <v>[M-H]-</v>
          </cell>
          <cell r="N39" t="str">
            <v>everywhere</v>
          </cell>
        </row>
        <row r="40">
          <cell r="K40">
            <v>303.23259999999999</v>
          </cell>
          <cell r="L40" t="str">
            <v xml:space="preserve">FA 20:4 </v>
          </cell>
          <cell r="M40" t="str">
            <v>[M-H]-</v>
          </cell>
          <cell r="N40" t="str">
            <v>oxidative</v>
          </cell>
        </row>
        <row r="41">
          <cell r="K41">
            <v>305.24829999999997</v>
          </cell>
          <cell r="L41" t="str">
            <v xml:space="preserve">FA 20:3 </v>
          </cell>
          <cell r="M41" t="str">
            <v>[M-H]-</v>
          </cell>
          <cell r="N41" t="str">
            <v>oxidative</v>
          </cell>
        </row>
        <row r="42">
          <cell r="K42">
            <v>306.07619999999997</v>
          </cell>
          <cell r="L42" t="str">
            <v>Glutathione</v>
          </cell>
          <cell r="M42" t="str">
            <v>[M-H]-</v>
          </cell>
          <cell r="N42" t="str">
            <v>glycolytic</v>
          </cell>
        </row>
        <row r="43">
          <cell r="K43">
            <v>307.26420000000002</v>
          </cell>
          <cell r="L43" t="str">
            <v xml:space="preserve">FA 20:2 </v>
          </cell>
          <cell r="M43" t="str">
            <v>[M-H]-</v>
          </cell>
          <cell r="N43" t="str">
            <v>oxidative</v>
          </cell>
        </row>
        <row r="44">
          <cell r="K44">
            <v>309.27969999999999</v>
          </cell>
          <cell r="L44" t="str">
            <v xml:space="preserve">FA 20:1 </v>
          </cell>
          <cell r="M44" t="str">
            <v>[M-H]-</v>
          </cell>
          <cell r="N44" t="str">
            <v>oxidative</v>
          </cell>
        </row>
        <row r="45">
          <cell r="K45">
            <v>317.24979999999999</v>
          </cell>
          <cell r="L45" t="str">
            <v>Pregnanolone</v>
          </cell>
          <cell r="M45" t="str">
            <v>[M-H]-</v>
          </cell>
          <cell r="N45" t="str">
            <v>everywhere</v>
          </cell>
        </row>
        <row r="46">
          <cell r="K46">
            <v>322.04410000000001</v>
          </cell>
          <cell r="L46" t="str">
            <v>Cytidine 2'-phosphate</v>
          </cell>
          <cell r="M46" t="str">
            <v>[M-H]-</v>
          </cell>
          <cell r="N46" t="str">
            <v>everywhere</v>
          </cell>
        </row>
        <row r="47">
          <cell r="K47">
            <v>323.02809999999999</v>
          </cell>
          <cell r="L47" t="str">
            <v>Uridine monophosphateUMP 	C9H13N2O9P</v>
          </cell>
          <cell r="M47" t="str">
            <v>[M-H]-</v>
          </cell>
          <cell r="N47" t="str">
            <v>everywhere</v>
          </cell>
        </row>
        <row r="48">
          <cell r="K48">
            <v>327.23250000000002</v>
          </cell>
          <cell r="L48" t="str">
            <v xml:space="preserve">FA 22:6 </v>
          </cell>
          <cell r="M48" t="str">
            <v>[M-H]-</v>
          </cell>
          <cell r="N48" t="str">
            <v>oxidative</v>
          </cell>
        </row>
        <row r="49">
          <cell r="K49">
            <v>329.24829999999997</v>
          </cell>
          <cell r="L49" t="str">
            <v xml:space="preserve">FA 22:5 </v>
          </cell>
          <cell r="M49" t="str">
            <v>[M-H]-</v>
          </cell>
          <cell r="N49" t="str">
            <v>oxidative</v>
          </cell>
        </row>
        <row r="50">
          <cell r="K50">
            <v>331.26429999999999</v>
          </cell>
          <cell r="L50" t="str">
            <v xml:space="preserve">FA 22:4 </v>
          </cell>
          <cell r="M50" t="str">
            <v>[M-H]-</v>
          </cell>
          <cell r="N50" t="str">
            <v>oxidative</v>
          </cell>
        </row>
        <row r="51">
          <cell r="K51">
            <v>332.95690000000002</v>
          </cell>
          <cell r="L51" t="str">
            <v>2-Deoxy-D-ribose 1,5-bisphosphate</v>
          </cell>
          <cell r="M51" t="str">
            <v>[M+K]+</v>
          </cell>
          <cell r="N51" t="str">
            <v>glycolytic</v>
          </cell>
        </row>
        <row r="52">
          <cell r="K52">
            <v>337.31099999999998</v>
          </cell>
          <cell r="L52" t="str">
            <v xml:space="preserve">FA 22:1 </v>
          </cell>
          <cell r="M52" t="str">
            <v>[M-H]-</v>
          </cell>
          <cell r="N52" t="str">
            <v>everywhere</v>
          </cell>
        </row>
        <row r="53">
          <cell r="K53">
            <v>339.32639999999998</v>
          </cell>
          <cell r="L53" t="str">
            <v xml:space="preserve">FA 22:0 </v>
          </cell>
          <cell r="M53" t="str">
            <v>[M-H]-</v>
          </cell>
          <cell r="N53" t="str">
            <v>everywhere</v>
          </cell>
        </row>
        <row r="54">
          <cell r="K54">
            <v>346.05540000000002</v>
          </cell>
          <cell r="L54" t="str">
            <v>Adenosine monophosphate</v>
          </cell>
          <cell r="M54" t="str">
            <v>[M-H]-</v>
          </cell>
          <cell r="N54" t="str">
            <v>oxidative</v>
          </cell>
        </row>
        <row r="55">
          <cell r="K55">
            <v>347.03930000000003</v>
          </cell>
          <cell r="L55" t="str">
            <v xml:space="preserve">Inosine 5'-monophosphateIMP </v>
          </cell>
          <cell r="M55" t="str">
            <v>[M-H]-</v>
          </cell>
          <cell r="N55" t="str">
            <v>everywhere</v>
          </cell>
        </row>
        <row r="56">
          <cell r="K56">
            <v>347.1825</v>
          </cell>
          <cell r="L56" t="str">
            <v>12-oxo-14,18-dihydroxy-9Z,13E,15Z-octadecatrienoic cid</v>
          </cell>
          <cell r="M56" t="str">
            <v>[M+Na]+</v>
          </cell>
          <cell r="N56" t="str">
            <v>everywhere</v>
          </cell>
        </row>
        <row r="57">
          <cell r="K57">
            <v>351.22019999999998</v>
          </cell>
          <cell r="L57" t="str">
            <v>20-hydroxy LTB4</v>
          </cell>
          <cell r="M57" t="str">
            <v>[M-H]-</v>
          </cell>
          <cell r="N57" t="str">
            <v>everywhere</v>
          </cell>
        </row>
        <row r="58">
          <cell r="K58">
            <v>353.26659999999998</v>
          </cell>
          <cell r="L58" t="str">
            <v xml:space="preserve">MG 16:0 </v>
          </cell>
          <cell r="M58" t="str">
            <v>[M+Na]+</v>
          </cell>
          <cell r="N58" t="str">
            <v>everywhere</v>
          </cell>
        </row>
        <row r="59">
          <cell r="K59">
            <v>362.05029999999999</v>
          </cell>
          <cell r="L59" t="str">
            <v>Guanosine 3'-phosphate</v>
          </cell>
          <cell r="M59" t="str">
            <v>[M-H]-</v>
          </cell>
          <cell r="N59" t="str">
            <v>oxidative</v>
          </cell>
        </row>
        <row r="60">
          <cell r="K60">
            <v>367.35759999999999</v>
          </cell>
          <cell r="L60" t="str">
            <v xml:space="preserve">FA 24:0 </v>
          </cell>
          <cell r="M60" t="str">
            <v>[M-H]-</v>
          </cell>
          <cell r="N60" t="str">
            <v>everywhere</v>
          </cell>
        </row>
        <row r="61">
          <cell r="K61">
            <v>368.2799</v>
          </cell>
          <cell r="L61" t="str">
            <v xml:space="preserve">CAR 14:2 </v>
          </cell>
          <cell r="M61" t="str">
            <v>[M+H]+</v>
          </cell>
          <cell r="N61" t="str">
            <v>oxidative</v>
          </cell>
        </row>
        <row r="62">
          <cell r="K62">
            <v>377.26530000000002</v>
          </cell>
          <cell r="L62" t="str">
            <v xml:space="preserve">MG 18:2 </v>
          </cell>
          <cell r="M62" t="str">
            <v>[M+Na]+</v>
          </cell>
          <cell r="N62" t="str">
            <v>oxidative</v>
          </cell>
        </row>
        <row r="63">
          <cell r="K63">
            <v>379.28109999999998</v>
          </cell>
          <cell r="L63" t="str">
            <v xml:space="preserve">MG 18:1 </v>
          </cell>
          <cell r="M63" t="str">
            <v>[M+Na]+</v>
          </cell>
          <cell r="N63" t="str">
            <v>oxidative</v>
          </cell>
        </row>
        <row r="64">
          <cell r="K64">
            <v>400.3417</v>
          </cell>
          <cell r="L64" t="str">
            <v xml:space="preserve">CAR 16:0 </v>
          </cell>
          <cell r="M64" t="str">
            <v>[M+H]+</v>
          </cell>
          <cell r="N64" t="str">
            <v>oxidative</v>
          </cell>
        </row>
        <row r="65">
          <cell r="K65">
            <v>426.02170000000001</v>
          </cell>
          <cell r="L65" t="str">
            <v>ADP</v>
          </cell>
          <cell r="M65" t="str">
            <v>[M-H]-</v>
          </cell>
          <cell r="N65" t="str">
            <v>everywhere</v>
          </cell>
        </row>
        <row r="66">
          <cell r="K66">
            <v>427.2842</v>
          </cell>
          <cell r="L66" t="str">
            <v xml:space="preserve">MG 22:5 </v>
          </cell>
          <cell r="M66" t="str">
            <v>[M+Na]+</v>
          </cell>
          <cell r="N66" t="str">
            <v>everywhere</v>
          </cell>
        </row>
        <row r="67">
          <cell r="K67">
            <v>431.2276</v>
          </cell>
          <cell r="L67" t="str">
            <v xml:space="preserve">LPA 18:3 </v>
          </cell>
          <cell r="M67" t="str">
            <v>[M-H]-</v>
          </cell>
          <cell r="N67" t="str">
            <v>everywhere</v>
          </cell>
        </row>
        <row r="68">
          <cell r="K68">
            <v>440.27789999999999</v>
          </cell>
          <cell r="L68" t="str">
            <v>LPC 12:0</v>
          </cell>
          <cell r="M68" t="str">
            <v>[M+H]+</v>
          </cell>
          <cell r="N68" t="str">
            <v>glycolytic</v>
          </cell>
        </row>
        <row r="69">
          <cell r="K69">
            <v>446.32479999999998</v>
          </cell>
          <cell r="L69" t="str">
            <v xml:space="preserve">CAR 18:1 </v>
          </cell>
          <cell r="M69" t="str">
            <v>[M+Na]+</v>
          </cell>
          <cell r="N69" t="str">
            <v>oxidative</v>
          </cell>
        </row>
        <row r="70">
          <cell r="K70">
            <v>448.3415</v>
          </cell>
          <cell r="L70" t="str">
            <v xml:space="preserve">CAR 18:2 </v>
          </cell>
          <cell r="M70" t="str">
            <v>[M+Na]+</v>
          </cell>
          <cell r="N70" t="str">
            <v>oxidative</v>
          </cell>
        </row>
        <row r="71">
          <cell r="K71">
            <v>465.24329999999998</v>
          </cell>
          <cell r="L71" t="str">
            <v>LPA 22:6</v>
          </cell>
          <cell r="M71" t="str">
            <v>[+H-H2O]</v>
          </cell>
          <cell r="N71" t="str">
            <v>glycolytic</v>
          </cell>
        </row>
        <row r="72">
          <cell r="K72">
            <v>480.30889999999999</v>
          </cell>
          <cell r="L72" t="str">
            <v xml:space="preserve">LPE 18:0 </v>
          </cell>
          <cell r="M72" t="str">
            <v>[M-H]-</v>
          </cell>
          <cell r="N72" t="str">
            <v>oxidative</v>
          </cell>
        </row>
        <row r="73">
          <cell r="K73">
            <v>518.32169999999996</v>
          </cell>
          <cell r="L73" t="str">
            <v>LPC 16:0</v>
          </cell>
          <cell r="M73" t="str">
            <v>[M+Na]+</v>
          </cell>
          <cell r="N73" t="str">
            <v>everywhere</v>
          </cell>
        </row>
        <row r="74">
          <cell r="K74">
            <v>522.35580000000004</v>
          </cell>
          <cell r="L74" t="str">
            <v xml:space="preserve">LPC 18:0 </v>
          </cell>
          <cell r="M74" t="str">
            <v>[M-H]-</v>
          </cell>
          <cell r="N74" t="str">
            <v>everywhere</v>
          </cell>
        </row>
        <row r="75">
          <cell r="K75">
            <v>524.27769999999998</v>
          </cell>
          <cell r="L75" t="str">
            <v xml:space="preserve">LPE 22:6 </v>
          </cell>
          <cell r="M75" t="str">
            <v>[M-H]-</v>
          </cell>
          <cell r="N75" t="str">
            <v>oxidative</v>
          </cell>
        </row>
        <row r="76">
          <cell r="K76">
            <v>540.05319999999995</v>
          </cell>
          <cell r="L76" t="str">
            <v xml:space="preserve">cyclic denosine diphosphate ribose	</v>
          </cell>
          <cell r="M76" t="str">
            <v>[M-H]-</v>
          </cell>
          <cell r="N76" t="str">
            <v>glycolytic</v>
          </cell>
        </row>
        <row r="77">
          <cell r="K77">
            <v>542.32169999999996</v>
          </cell>
          <cell r="L77" t="str">
            <v>LPC 18:2</v>
          </cell>
          <cell r="M77" t="str">
            <v>[M+Na]+</v>
          </cell>
          <cell r="N77" t="str">
            <v>oxidative</v>
          </cell>
        </row>
        <row r="78">
          <cell r="K78">
            <v>546.35299999999995</v>
          </cell>
          <cell r="L78" t="str">
            <v>LPC 18:0</v>
          </cell>
          <cell r="M78" t="str">
            <v>[M+Na]+</v>
          </cell>
          <cell r="N78" t="str">
            <v>oxidative</v>
          </cell>
        </row>
        <row r="79">
          <cell r="K79">
            <v>553.37130000000002</v>
          </cell>
          <cell r="L79" t="str">
            <v>Elastin</v>
          </cell>
          <cell r="M79" t="str">
            <v>[M+H]+</v>
          </cell>
          <cell r="N79" t="str">
            <v>glycolytic</v>
          </cell>
        </row>
        <row r="80">
          <cell r="K80">
            <v>557.09069999999997</v>
          </cell>
          <cell r="L80" t="str">
            <v xml:space="preserve">Cyanidin 3- 3''-malonylglucoside </v>
          </cell>
          <cell r="M80" t="str">
            <v>[M+Na]+</v>
          </cell>
          <cell r="N80" t="str">
            <v>glycolytic</v>
          </cell>
        </row>
        <row r="81">
          <cell r="K81">
            <v>557.22469999999998</v>
          </cell>
          <cell r="L81" t="str">
            <v>Asp Glu Phe Phe</v>
          </cell>
          <cell r="M81" t="str">
            <v>[M+H]+</v>
          </cell>
          <cell r="N81" t="str">
            <v>everywhere</v>
          </cell>
        </row>
        <row r="82">
          <cell r="K82">
            <v>568.33989999999994</v>
          </cell>
          <cell r="L82" t="str">
            <v>LPC 20:3</v>
          </cell>
          <cell r="M82" t="str">
            <v>[M+Na]+</v>
          </cell>
          <cell r="N82" t="str">
            <v>oxidative</v>
          </cell>
        </row>
        <row r="83">
          <cell r="K83">
            <v>594.34079999999994</v>
          </cell>
          <cell r="L83" t="str">
            <v xml:space="preserve">PS 22:0 </v>
          </cell>
          <cell r="M83" t="str">
            <v>[M-H]-</v>
          </cell>
          <cell r="N83" t="str">
            <v>everywhere</v>
          </cell>
        </row>
        <row r="84">
          <cell r="K84">
            <v>599.31989999999996</v>
          </cell>
          <cell r="L84" t="str">
            <v xml:space="preserve">LPI 18:0 </v>
          </cell>
          <cell r="M84" t="str">
            <v>[M-H]-</v>
          </cell>
          <cell r="N84" t="str">
            <v>oxidative</v>
          </cell>
        </row>
        <row r="85">
          <cell r="K85">
            <v>608.35649999999998</v>
          </cell>
          <cell r="L85" t="str">
            <v xml:space="preserve">PC 16:0/5:0 COOH  </v>
          </cell>
          <cell r="M85" t="str">
            <v>[M-H]-</v>
          </cell>
          <cell r="N85" t="str">
            <v>glycolytic</v>
          </cell>
        </row>
        <row r="86">
          <cell r="K86">
            <v>622.37159999999994</v>
          </cell>
          <cell r="L86" t="str">
            <v>PC 22:1;O2</v>
          </cell>
          <cell r="M86" t="str">
            <v>[M-H]-</v>
          </cell>
          <cell r="N86" t="str">
            <v>oxidative</v>
          </cell>
        </row>
        <row r="87">
          <cell r="K87">
            <v>636.38729999999998</v>
          </cell>
          <cell r="L87" t="str">
            <v xml:space="preserve">PC 18:0,5:0 COOH  </v>
          </cell>
          <cell r="M87" t="str">
            <v>[M-H]-</v>
          </cell>
          <cell r="N87" t="str">
            <v>oxidative</v>
          </cell>
        </row>
        <row r="88">
          <cell r="K88">
            <v>664.41930000000002</v>
          </cell>
          <cell r="L88" t="str">
            <v xml:space="preserve">PC 16:0/9:0 COOH  </v>
          </cell>
          <cell r="M88" t="str">
            <v>[M-H]-</v>
          </cell>
          <cell r="N88" t="str">
            <v>everywhere</v>
          </cell>
        </row>
        <row r="89">
          <cell r="K89">
            <v>667.44140000000004</v>
          </cell>
          <cell r="L89" t="str">
            <v xml:space="preserve">PA 34:4 </v>
          </cell>
          <cell r="M89" t="str">
            <v>[M-H]-</v>
          </cell>
          <cell r="N89" t="str">
            <v>glycolytic</v>
          </cell>
        </row>
        <row r="90">
          <cell r="K90">
            <v>667.52440000000001</v>
          </cell>
          <cell r="L90" t="str">
            <v xml:space="preserve">DG 38:4 </v>
          </cell>
          <cell r="M90" t="str">
            <v>[M+Na]+</v>
          </cell>
          <cell r="N90" t="str">
            <v>everywhere</v>
          </cell>
        </row>
        <row r="91">
          <cell r="K91">
            <v>669.45630000000006</v>
          </cell>
          <cell r="L91" t="str">
            <v xml:space="preserve">PA 34:3 </v>
          </cell>
          <cell r="M91" t="str">
            <v>[M-H]-</v>
          </cell>
          <cell r="N91" t="str">
            <v>everywhere</v>
          </cell>
        </row>
        <row r="92">
          <cell r="K92">
            <v>673.42639999999994</v>
          </cell>
          <cell r="L92" t="str">
            <v xml:space="preserve">DG 38:9 </v>
          </cell>
          <cell r="M92" t="str">
            <v>[M+K]+</v>
          </cell>
          <cell r="N92" t="str">
            <v>oxidative</v>
          </cell>
        </row>
        <row r="93">
          <cell r="K93">
            <v>688.3922</v>
          </cell>
          <cell r="L93" t="str">
            <v xml:space="preserve">ox PC  16:0/9:0CHO </v>
          </cell>
          <cell r="M93" t="str">
            <v>[M+K]+</v>
          </cell>
          <cell r="N93" t="str">
            <v>everywhere</v>
          </cell>
        </row>
        <row r="94">
          <cell r="K94">
            <v>713.44960000000003</v>
          </cell>
          <cell r="L94" t="str">
            <v>PA  34:1-potential fragment of PC</v>
          </cell>
          <cell r="M94" t="str">
            <v>[M+K]+</v>
          </cell>
          <cell r="N94" t="str">
            <v>everywhere</v>
          </cell>
        </row>
        <row r="95">
          <cell r="K95">
            <v>723.47829999999999</v>
          </cell>
          <cell r="L95" t="str">
            <v xml:space="preserve">CL 72:8 </v>
          </cell>
          <cell r="M95" t="str">
            <v>[M-2H]2-</v>
          </cell>
          <cell r="N95" t="str">
            <v>oxidative</v>
          </cell>
        </row>
        <row r="96">
          <cell r="K96">
            <v>724.4837</v>
          </cell>
          <cell r="L96" t="str">
            <v xml:space="preserve">CL 72:7 </v>
          </cell>
          <cell r="M96" t="str">
            <v>[M-2H]2-</v>
          </cell>
          <cell r="N96" t="str">
            <v>oxidative</v>
          </cell>
        </row>
        <row r="97">
          <cell r="K97">
            <v>732.4221</v>
          </cell>
          <cell r="L97" t="str">
            <v xml:space="preserve">ox PC  18:0/9:0 COOH </v>
          </cell>
          <cell r="M97" t="str">
            <v>[M+K]+</v>
          </cell>
          <cell r="N97" t="str">
            <v>oxidative</v>
          </cell>
        </row>
        <row r="98">
          <cell r="K98">
            <v>732.48149999999998</v>
          </cell>
          <cell r="L98" t="str">
            <v xml:space="preserve">PS 32:1 </v>
          </cell>
          <cell r="M98" t="str">
            <v>[M-H]-</v>
          </cell>
          <cell r="N98" t="str">
            <v>oxidative</v>
          </cell>
        </row>
        <row r="99">
          <cell r="K99">
            <v>744.49390000000005</v>
          </cell>
          <cell r="L99" t="str">
            <v>PC  30:0</v>
          </cell>
          <cell r="M99" t="str">
            <v>[M+K]+</v>
          </cell>
          <cell r="N99" t="str">
            <v>glycolytic</v>
          </cell>
        </row>
        <row r="100">
          <cell r="K100">
            <v>745.47860000000003</v>
          </cell>
          <cell r="L100" t="str">
            <v>PA  38:5-potential fragment of PC</v>
          </cell>
          <cell r="M100" t="str">
            <v>[M+Na]+</v>
          </cell>
          <cell r="N100" t="str">
            <v>glycolytic</v>
          </cell>
        </row>
        <row r="101">
          <cell r="K101">
            <v>745.50250000000005</v>
          </cell>
          <cell r="L101" t="str">
            <v xml:space="preserve">PG 34:2 </v>
          </cell>
          <cell r="M101" t="str">
            <v>[M-H]-</v>
          </cell>
          <cell r="N101" t="str">
            <v>oxidative</v>
          </cell>
        </row>
        <row r="102">
          <cell r="K102">
            <v>747.51880000000006</v>
          </cell>
          <cell r="L102" t="str">
            <v xml:space="preserve">PG 34:1 </v>
          </cell>
          <cell r="M102" t="str">
            <v>[M-H]-</v>
          </cell>
          <cell r="N102" t="str">
            <v>oxidative</v>
          </cell>
        </row>
        <row r="103">
          <cell r="K103">
            <v>748.52160000000003</v>
          </cell>
          <cell r="L103" t="str">
            <v xml:space="preserve">PC P-36:5 </v>
          </cell>
          <cell r="M103" t="str">
            <v>[M-H]-</v>
          </cell>
          <cell r="N103" t="str">
            <v>oxidative</v>
          </cell>
        </row>
        <row r="104">
          <cell r="K104">
            <v>749.51030000000003</v>
          </cell>
          <cell r="L104" t="str">
            <v>PA  38:3</v>
          </cell>
          <cell r="M104" t="str">
            <v>[M+Na]+</v>
          </cell>
          <cell r="N104" t="str">
            <v>oxidative</v>
          </cell>
        </row>
        <row r="105">
          <cell r="K105">
            <v>754.47829999999999</v>
          </cell>
          <cell r="L105" t="str">
            <v>PE  34:2</v>
          </cell>
          <cell r="M105" t="str">
            <v>[M+K]+</v>
          </cell>
          <cell r="N105" t="str">
            <v>glycolytic</v>
          </cell>
        </row>
        <row r="106">
          <cell r="K106">
            <v>756.55139999999994</v>
          </cell>
          <cell r="L106" t="str">
            <v>PC  32:0</v>
          </cell>
          <cell r="M106" t="str">
            <v>[M+Na]+</v>
          </cell>
          <cell r="N106" t="str">
            <v>everywhere</v>
          </cell>
        </row>
        <row r="107">
          <cell r="K107">
            <v>762.5068</v>
          </cell>
          <cell r="L107" t="str">
            <v>PE 38:6</v>
          </cell>
          <cell r="M107" t="str">
            <v>[M-H]-</v>
          </cell>
          <cell r="N107" t="str">
            <v>oxidative</v>
          </cell>
        </row>
        <row r="108">
          <cell r="K108">
            <v>766.53819999999996</v>
          </cell>
          <cell r="L108" t="str">
            <v>PE 38:4</v>
          </cell>
          <cell r="M108" t="str">
            <v>[M-H]-</v>
          </cell>
          <cell r="N108" t="str">
            <v>oxidative</v>
          </cell>
        </row>
        <row r="109">
          <cell r="K109">
            <v>768.49549999999999</v>
          </cell>
          <cell r="L109" t="str">
            <v>PC  32:2</v>
          </cell>
          <cell r="M109" t="str">
            <v>[M+K]+</v>
          </cell>
          <cell r="N109" t="str">
            <v>glycolytic</v>
          </cell>
        </row>
        <row r="110">
          <cell r="K110">
            <v>768.55370000000005</v>
          </cell>
          <cell r="L110" t="str">
            <v>PE  36:1</v>
          </cell>
          <cell r="M110" t="str">
            <v>[M+Na]+</v>
          </cell>
          <cell r="N110" t="str">
            <v>glycolytic</v>
          </cell>
        </row>
        <row r="111">
          <cell r="K111">
            <v>769.56200000000001</v>
          </cell>
          <cell r="L111" t="str">
            <v xml:space="preserve">SM d36:1 </v>
          </cell>
          <cell r="M111" t="str">
            <v>[M+K]+</v>
          </cell>
          <cell r="N111" t="str">
            <v>glycolytic</v>
          </cell>
        </row>
        <row r="112">
          <cell r="K112">
            <v>770.5095</v>
          </cell>
          <cell r="L112" t="str">
            <v>PC  32:1</v>
          </cell>
          <cell r="M112" t="str">
            <v>[M+K]+</v>
          </cell>
          <cell r="N112" t="str">
            <v>glycolytic</v>
          </cell>
        </row>
        <row r="113">
          <cell r="K113">
            <v>774.44989999999996</v>
          </cell>
          <cell r="L113" t="str">
            <v>PE  36:6</v>
          </cell>
          <cell r="M113" t="str">
            <v>[M+K]+</v>
          </cell>
          <cell r="N113" t="str">
            <v>glycolytic</v>
          </cell>
        </row>
        <row r="114">
          <cell r="K114">
            <v>780.55139999999994</v>
          </cell>
          <cell r="L114" t="str">
            <v>PC  34:2</v>
          </cell>
          <cell r="M114" t="str">
            <v>[M+Na]+</v>
          </cell>
          <cell r="N114" t="str">
            <v>everywhere</v>
          </cell>
        </row>
        <row r="115">
          <cell r="K115">
            <v>784.58500000000004</v>
          </cell>
          <cell r="L115" t="str">
            <v>PC  34:0</v>
          </cell>
          <cell r="M115" t="str">
            <v>[M+Na]+</v>
          </cell>
          <cell r="N115" t="str">
            <v>everywhere</v>
          </cell>
        </row>
        <row r="116">
          <cell r="K116">
            <v>785.58619999999996</v>
          </cell>
          <cell r="L116" t="str">
            <v>PA e 40:0---potential fragment of PC</v>
          </cell>
          <cell r="M116" t="str">
            <v>[M+K]+</v>
          </cell>
          <cell r="N116" t="str">
            <v>oxidative</v>
          </cell>
        </row>
        <row r="117">
          <cell r="K117">
            <v>786.5059</v>
          </cell>
          <cell r="L117" t="str">
            <v>PE  38:6</v>
          </cell>
          <cell r="M117" t="str">
            <v>[M+Na]+</v>
          </cell>
          <cell r="N117" t="str">
            <v>everywhere</v>
          </cell>
        </row>
        <row r="118">
          <cell r="K118">
            <v>790.53869999999995</v>
          </cell>
          <cell r="L118" t="str">
            <v>PE 40:6</v>
          </cell>
          <cell r="M118" t="str">
            <v>[M-H]-</v>
          </cell>
          <cell r="N118" t="str">
            <v>oxidative</v>
          </cell>
        </row>
        <row r="119">
          <cell r="K119">
            <v>794.50959999999998</v>
          </cell>
          <cell r="L119" t="str">
            <v>PC  34:3</v>
          </cell>
          <cell r="M119" t="str">
            <v>[M+K]+</v>
          </cell>
          <cell r="N119" t="str">
            <v>glycolytic</v>
          </cell>
        </row>
        <row r="120">
          <cell r="K120">
            <v>798.54079999999999</v>
          </cell>
          <cell r="L120" t="str">
            <v>PC  34:1</v>
          </cell>
          <cell r="M120" t="str">
            <v>[M+K]+</v>
          </cell>
          <cell r="N120" t="str">
            <v>everywhere</v>
          </cell>
        </row>
        <row r="121">
          <cell r="K121">
            <v>802.53570000000002</v>
          </cell>
          <cell r="L121" t="str">
            <v>PC  36:5</v>
          </cell>
          <cell r="M121" t="str">
            <v>[M+Na]+</v>
          </cell>
          <cell r="N121" t="str">
            <v>glycolytic</v>
          </cell>
        </row>
        <row r="122">
          <cell r="K122">
            <v>806.51170000000002</v>
          </cell>
          <cell r="L122" t="str">
            <v>PE  38:4</v>
          </cell>
          <cell r="M122" t="str">
            <v>[M+K]+</v>
          </cell>
          <cell r="N122" t="str">
            <v>everywhere</v>
          </cell>
        </row>
        <row r="123">
          <cell r="K123">
            <v>810.50559999999996</v>
          </cell>
          <cell r="L123" t="str">
            <v>PE  42:11</v>
          </cell>
          <cell r="M123" t="str">
            <v>[M+H]+</v>
          </cell>
          <cell r="N123" t="str">
            <v>oxidative</v>
          </cell>
        </row>
        <row r="124">
          <cell r="K124">
            <v>810.60069999999996</v>
          </cell>
          <cell r="L124" t="str">
            <v>PC  36:1</v>
          </cell>
          <cell r="M124" t="str">
            <v>[M+Na]+</v>
          </cell>
          <cell r="N124" t="str">
            <v>oxidative</v>
          </cell>
        </row>
        <row r="125">
          <cell r="K125">
            <v>812.61630000000002</v>
          </cell>
          <cell r="L125" t="str">
            <v>PC  36:0</v>
          </cell>
          <cell r="M125" t="str">
            <v>[M+Na]+</v>
          </cell>
          <cell r="N125" t="str">
            <v>oxidative</v>
          </cell>
        </row>
        <row r="126">
          <cell r="K126">
            <v>814.53570000000002</v>
          </cell>
          <cell r="L126" t="str">
            <v>PE 42:9</v>
          </cell>
          <cell r="M126" t="str">
            <v>[M+H]+</v>
          </cell>
          <cell r="N126" t="str">
            <v>oxidative</v>
          </cell>
        </row>
        <row r="127">
          <cell r="K127">
            <v>816.54849999999999</v>
          </cell>
          <cell r="L127" t="str">
            <v>PE  40:5</v>
          </cell>
          <cell r="M127" t="str">
            <v>[M+Na]+</v>
          </cell>
          <cell r="N127" t="str">
            <v>everywhere</v>
          </cell>
        </row>
        <row r="128">
          <cell r="K128">
            <v>820.52530000000002</v>
          </cell>
          <cell r="L128" t="str">
            <v>PC  36:4</v>
          </cell>
          <cell r="M128" t="str">
            <v>[M+K]+</v>
          </cell>
          <cell r="N128" t="str">
            <v>glycolytic</v>
          </cell>
        </row>
        <row r="129">
          <cell r="K129">
            <v>824.5566</v>
          </cell>
          <cell r="L129" t="str">
            <v>PC  36:2</v>
          </cell>
          <cell r="M129" t="str">
            <v>[M+K]+</v>
          </cell>
          <cell r="N129" t="str">
            <v>oxidative</v>
          </cell>
        </row>
        <row r="130">
          <cell r="K130">
            <v>827.53970000000004</v>
          </cell>
          <cell r="L130" t="str">
            <v>PA e 44:7-potential fragment of PC</v>
          </cell>
          <cell r="M130" t="str">
            <v>[M+K]+</v>
          </cell>
          <cell r="N130" t="str">
            <v>glycolytic</v>
          </cell>
        </row>
        <row r="131">
          <cell r="K131">
            <v>828.55139999999994</v>
          </cell>
          <cell r="L131" t="str">
            <v>PC  38:6</v>
          </cell>
          <cell r="M131" t="str">
            <v>[M+Na]+</v>
          </cell>
          <cell r="N131" t="str">
            <v>everywhere</v>
          </cell>
        </row>
        <row r="132">
          <cell r="K132">
            <v>830.50959999999998</v>
          </cell>
          <cell r="L132" t="str">
            <v>PE  40:6</v>
          </cell>
          <cell r="M132" t="str">
            <v>[M+K]+</v>
          </cell>
          <cell r="N132" t="str">
            <v>oxidative</v>
          </cell>
        </row>
        <row r="133">
          <cell r="K133">
            <v>832.58270000000005</v>
          </cell>
          <cell r="L133" t="str">
            <v>PC  38:4</v>
          </cell>
          <cell r="M133" t="str">
            <v>[M+Na]+</v>
          </cell>
          <cell r="N133" t="str">
            <v>oxidative</v>
          </cell>
        </row>
        <row r="134">
          <cell r="K134">
            <v>834.52779999999996</v>
          </cell>
          <cell r="L134" t="str">
            <v xml:space="preserve">PS 40:6 </v>
          </cell>
          <cell r="M134" t="str">
            <v>[M-H]-</v>
          </cell>
          <cell r="N134" t="str">
            <v>oxidative</v>
          </cell>
        </row>
        <row r="135">
          <cell r="K135">
            <v>834.59829999999999</v>
          </cell>
          <cell r="L135" t="str">
            <v>PC  38:3</v>
          </cell>
          <cell r="M135" t="str">
            <v>[M+Na]+</v>
          </cell>
          <cell r="N135" t="str">
            <v>oxidative</v>
          </cell>
        </row>
        <row r="136">
          <cell r="K136">
            <v>835.53179999999998</v>
          </cell>
          <cell r="L136" t="str">
            <v xml:space="preserve">PI 34:1 </v>
          </cell>
          <cell r="M136" t="str">
            <v>[M-H]-</v>
          </cell>
          <cell r="N136" t="str">
            <v>oxidative</v>
          </cell>
        </row>
        <row r="137">
          <cell r="K137">
            <v>836.61630000000002</v>
          </cell>
          <cell r="L137" t="str">
            <v>PC  38:2</v>
          </cell>
          <cell r="M137" t="str">
            <v>[M+Na]+</v>
          </cell>
          <cell r="N137" t="str">
            <v>oxidative</v>
          </cell>
        </row>
        <row r="138">
          <cell r="K138">
            <v>837.5471</v>
          </cell>
          <cell r="L138" t="str">
            <v xml:space="preserve">PI 34:0 </v>
          </cell>
          <cell r="M138" t="str">
            <v>[M-H]-</v>
          </cell>
          <cell r="N138" t="str">
            <v>oxidative</v>
          </cell>
        </row>
        <row r="139">
          <cell r="K139">
            <v>846.54089999999997</v>
          </cell>
          <cell r="L139" t="str">
            <v>PC  38:5</v>
          </cell>
          <cell r="M139" t="str">
            <v>[M+K]+</v>
          </cell>
          <cell r="N139" t="str">
            <v>everywhere</v>
          </cell>
        </row>
        <row r="140">
          <cell r="K140">
            <v>852.55139999999994</v>
          </cell>
          <cell r="L140" t="str">
            <v>PC  40:8</v>
          </cell>
          <cell r="M140" t="str">
            <v>[M+Na]+</v>
          </cell>
          <cell r="N140" t="str">
            <v>oxidative</v>
          </cell>
        </row>
        <row r="141">
          <cell r="K141">
            <v>854.56700000000001</v>
          </cell>
          <cell r="L141" t="str">
            <v>PC  40:7</v>
          </cell>
          <cell r="M141" t="str">
            <v>[M+Na]+</v>
          </cell>
          <cell r="N141" t="str">
            <v>oxidative</v>
          </cell>
        </row>
        <row r="142">
          <cell r="K142">
            <v>856.58270000000005</v>
          </cell>
          <cell r="L142" t="str">
            <v>PC  40:6</v>
          </cell>
          <cell r="M142" t="str">
            <v>[M+Na]+</v>
          </cell>
          <cell r="N142" t="str">
            <v>oxidative</v>
          </cell>
        </row>
        <row r="143">
          <cell r="K143">
            <v>858.59829999999999</v>
          </cell>
          <cell r="L143" t="str">
            <v>PC  40:5</v>
          </cell>
          <cell r="M143" t="str">
            <v>[M+Na]+</v>
          </cell>
          <cell r="N143" t="str">
            <v>oxidative</v>
          </cell>
        </row>
        <row r="144">
          <cell r="K144">
            <v>860.61069999999995</v>
          </cell>
          <cell r="L144" t="str">
            <v>PC  40:4</v>
          </cell>
          <cell r="M144" t="str">
            <v>[M+Na]+</v>
          </cell>
          <cell r="N144" t="str">
            <v>oxidative</v>
          </cell>
        </row>
        <row r="145">
          <cell r="K145">
            <v>861.54830000000004</v>
          </cell>
          <cell r="L145" t="str">
            <v xml:space="preserve">PI 36:2 </v>
          </cell>
          <cell r="M145" t="str">
            <v>[M-H]-</v>
          </cell>
          <cell r="N145" t="str">
            <v>oxidative</v>
          </cell>
        </row>
        <row r="146">
          <cell r="K146">
            <v>885.5489</v>
          </cell>
          <cell r="L146" t="str">
            <v xml:space="preserve">PI 38:4 </v>
          </cell>
          <cell r="M146" t="str">
            <v>[M-H]-</v>
          </cell>
          <cell r="N146" t="str">
            <v>everywhere</v>
          </cell>
        </row>
        <row r="147">
          <cell r="K147">
            <v>887.55960000000005</v>
          </cell>
          <cell r="L147" t="str">
            <v xml:space="preserve">PI 38:3 </v>
          </cell>
          <cell r="M147" t="str">
            <v>[M-H]-</v>
          </cell>
          <cell r="N147" t="str">
            <v>everywhere</v>
          </cell>
        </row>
        <row r="148">
          <cell r="K148">
            <v>888.55399999999997</v>
          </cell>
          <cell r="L148" t="str">
            <v>ox PC  20:2/12-HETE</v>
          </cell>
          <cell r="M148" t="str">
            <v>[M+K]+</v>
          </cell>
          <cell r="N148" t="str">
            <v>oxidative</v>
          </cell>
        </row>
        <row r="149">
          <cell r="K149">
            <v>904.55960000000005</v>
          </cell>
          <cell r="L149" t="str">
            <v>PC e 44:11</v>
          </cell>
          <cell r="M149" t="str">
            <v>[M+K]+</v>
          </cell>
          <cell r="N149" t="str">
            <v>oxidative</v>
          </cell>
        </row>
        <row r="150">
          <cell r="K150">
            <v>909.54809999999998</v>
          </cell>
          <cell r="L150" t="str">
            <v xml:space="preserve">PI 40:6 </v>
          </cell>
          <cell r="M150" t="str">
            <v>[M-H]-</v>
          </cell>
          <cell r="N150" t="str">
            <v>oxidative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A161-222E-4431-A3E0-E1AA2827A94D}">
  <sheetPr>
    <tabColor rgb="FF9FC5E8"/>
    <outlinePr summaryBelow="0" summaryRight="0"/>
  </sheetPr>
  <dimension ref="A1:CW990"/>
  <sheetViews>
    <sheetView tabSelected="1" zoomScale="90" zoomScaleNormal="90" workbookViewId="0">
      <pane xSplit="2" ySplit="1" topLeftCell="AB2" activePane="bottomRight" state="frozen"/>
      <selection pane="topRight" activeCell="C1" sqref="C1"/>
      <selection pane="bottomLeft" activeCell="A2" sqref="A2"/>
      <selection pane="bottomRight" activeCell="AC145" sqref="AC145"/>
    </sheetView>
  </sheetViews>
  <sheetFormatPr defaultColWidth="12.6328125" defaultRowHeight="15" customHeight="1" x14ac:dyDescent="0.75"/>
  <cols>
    <col min="1" max="1" width="11.54296875" style="52" customWidth="1"/>
    <col min="2" max="2" width="5.58984375" style="28" customWidth="1"/>
    <col min="3" max="3" width="6.81640625" style="52" customWidth="1"/>
    <col min="4" max="4" width="6.7265625" style="52" customWidth="1"/>
    <col min="5" max="5" width="6.26953125" style="52" customWidth="1"/>
    <col min="6" max="6" width="6.453125" style="52" customWidth="1"/>
    <col min="7" max="7" width="6.953125" style="52" customWidth="1"/>
    <col min="8" max="8" width="6.90625" style="52" customWidth="1"/>
    <col min="9" max="9" width="6.6328125" style="52" customWidth="1"/>
    <col min="10" max="10" width="6.453125" style="52" customWidth="1"/>
    <col min="11" max="11" width="10.08984375" style="54" customWidth="1"/>
    <col min="12" max="12" width="7.6328125" style="55" customWidth="1"/>
    <col min="13" max="13" width="7.08984375" style="52" customWidth="1"/>
    <col min="14" max="14" width="6.26953125" style="52" customWidth="1"/>
    <col min="15" max="15" width="6.6328125" style="52" customWidth="1"/>
    <col min="16" max="16" width="6.453125" style="52" customWidth="1"/>
    <col min="17" max="17" width="5.90625" style="52" customWidth="1"/>
    <col min="18" max="18" width="6.54296875" style="52" customWidth="1"/>
    <col min="19" max="19" width="7.26953125" style="54" customWidth="1"/>
    <col min="20" max="20" width="6.54296875" style="55" customWidth="1"/>
    <col min="21" max="21" width="6.7265625" style="52" customWidth="1"/>
    <col min="22" max="22" width="6.36328125" style="52" customWidth="1"/>
    <col min="23" max="23" width="16.453125" style="52" customWidth="1"/>
    <col min="24" max="24" width="5.26953125" style="52" customWidth="1"/>
    <col min="25" max="25" width="6.26953125" style="52" customWidth="1"/>
    <col min="26" max="26" width="6.453125" style="52" customWidth="1"/>
    <col min="27" max="27" width="8.36328125" style="54" customWidth="1"/>
    <col min="28" max="30" width="10.90625" style="28" customWidth="1"/>
    <col min="31" max="31" width="18" style="28" customWidth="1"/>
    <col min="32" max="32" width="12.6328125" style="28" customWidth="1"/>
    <col min="33" max="33" width="12.6328125" style="15" customWidth="1"/>
    <col min="34" max="35" width="8.6328125" style="7" customWidth="1"/>
    <col min="36" max="36" width="11.36328125" style="7" customWidth="1"/>
    <col min="37" max="37" width="12" style="7" customWidth="1"/>
    <col min="38" max="38" width="12.7265625" style="6" customWidth="1"/>
    <col min="39" max="39" width="10.7265625" style="6" customWidth="1"/>
    <col min="40" max="42" width="8.6328125" style="6" customWidth="1"/>
    <col min="43" max="43" width="6.08984375" style="6" customWidth="1"/>
    <col min="44" max="44" width="12.7265625" style="6" customWidth="1"/>
    <col min="45" max="45" width="12.26953125" style="6" customWidth="1"/>
    <col min="46" max="46" width="11.453125" style="6" customWidth="1"/>
    <col min="47" max="49" width="8.6328125" style="6" customWidth="1"/>
    <col min="50" max="50" width="12.6328125" style="6"/>
  </cols>
  <sheetData>
    <row r="1" spans="1:101" ht="15.75" customHeight="1" thickBot="1" x14ac:dyDescent="0.9">
      <c r="A1" s="85"/>
      <c r="B1" s="86">
        <f>COUNT(A3:A142)</f>
        <v>140</v>
      </c>
      <c r="C1" s="87"/>
      <c r="D1" s="158" t="s">
        <v>161</v>
      </c>
      <c r="E1" s="159"/>
      <c r="F1" s="159"/>
      <c r="G1" s="159"/>
      <c r="H1" s="159"/>
      <c r="I1" s="159"/>
      <c r="J1" s="159"/>
      <c r="K1" s="159"/>
      <c r="L1" s="158" t="s">
        <v>162</v>
      </c>
      <c r="M1" s="159"/>
      <c r="N1" s="159"/>
      <c r="O1" s="159"/>
      <c r="P1" s="159"/>
      <c r="Q1" s="159"/>
      <c r="R1" s="159"/>
      <c r="S1" s="159"/>
      <c r="T1" s="158" t="s">
        <v>163</v>
      </c>
      <c r="U1" s="159"/>
      <c r="V1" s="159"/>
      <c r="W1" s="159"/>
      <c r="X1" s="159"/>
      <c r="Y1" s="159"/>
      <c r="Z1" s="159"/>
      <c r="AA1" s="160"/>
      <c r="AB1" s="161" t="s">
        <v>0</v>
      </c>
      <c r="AC1" s="162"/>
      <c r="AD1" s="162"/>
      <c r="AE1" s="162"/>
      <c r="AF1" s="29"/>
      <c r="AG1" s="9"/>
    </row>
    <row r="2" spans="1:101" ht="15.75" customHeight="1" thickTop="1" thickBot="1" x14ac:dyDescent="0.9">
      <c r="A2" s="120" t="s">
        <v>164</v>
      </c>
      <c r="B2" s="92" t="s">
        <v>165</v>
      </c>
      <c r="C2" s="88" t="s">
        <v>1</v>
      </c>
      <c r="D2" s="89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1" t="s">
        <v>8</v>
      </c>
      <c r="K2" s="91" t="s">
        <v>9</v>
      </c>
      <c r="L2" s="93" t="s">
        <v>2</v>
      </c>
      <c r="M2" s="90" t="s">
        <v>3</v>
      </c>
      <c r="N2" s="91" t="s">
        <v>4</v>
      </c>
      <c r="O2" s="90" t="s">
        <v>5</v>
      </c>
      <c r="P2" s="90" t="s">
        <v>6</v>
      </c>
      <c r="Q2" s="90" t="s">
        <v>7</v>
      </c>
      <c r="R2" s="90" t="s">
        <v>8</v>
      </c>
      <c r="S2" s="91" t="s">
        <v>9</v>
      </c>
      <c r="T2" s="93" t="s">
        <v>2</v>
      </c>
      <c r="U2" s="90" t="s">
        <v>3</v>
      </c>
      <c r="V2" s="90" t="s">
        <v>4</v>
      </c>
      <c r="W2" s="90" t="s">
        <v>5</v>
      </c>
      <c r="X2" s="90" t="s">
        <v>6</v>
      </c>
      <c r="Y2" s="90" t="s">
        <v>7</v>
      </c>
      <c r="Z2" s="90" t="s">
        <v>8</v>
      </c>
      <c r="AA2" s="91" t="s">
        <v>9</v>
      </c>
      <c r="AB2" s="84" t="s">
        <v>6</v>
      </c>
      <c r="AC2" s="34" t="s">
        <v>7</v>
      </c>
      <c r="AD2" s="35" t="s">
        <v>8</v>
      </c>
      <c r="AE2" s="36" t="s">
        <v>9</v>
      </c>
      <c r="AF2" s="37" t="s">
        <v>159</v>
      </c>
      <c r="AG2" s="8"/>
    </row>
    <row r="3" spans="1:101" ht="15.75" customHeight="1" thickTop="1" x14ac:dyDescent="0.75">
      <c r="A3" s="94">
        <v>143.10730000000001</v>
      </c>
      <c r="B3" s="98" t="s">
        <v>249</v>
      </c>
      <c r="C3" s="103" t="s">
        <v>288</v>
      </c>
      <c r="D3" s="106">
        <v>93.677419354838705</v>
      </c>
      <c r="E3" s="107">
        <v>95.354838709677409</v>
      </c>
      <c r="F3" s="107">
        <v>100</v>
      </c>
      <c r="G3" s="107">
        <v>95.612903225806448</v>
      </c>
      <c r="H3" s="108" t="str">
        <f>IF(AND(D3/F3&gt;1.2, D3/G3&gt;1.2,E3/F3&gt;1.2,E3/G3&gt;1.2,D3/E3&lt;1.3), "RG","no pattern")</f>
        <v>no pattern</v>
      </c>
      <c r="I3" s="108" t="str">
        <f>IF(AND(D3/G3&gt;1.2, E3/G3&gt;1.2,F3/G3&gt;1.2, D3/F3&lt;1.5, E3/F3&lt;1.4), "RGBK","no pattern")</f>
        <v>no pattern</v>
      </c>
      <c r="J3" s="108" t="str">
        <f>IF(AND(G3/D3&gt;1.05, G3/E3&gt;1.05,G3/F3&gt;1.05), "BL","no pattern")</f>
        <v>no pattern</v>
      </c>
      <c r="K3" s="109" t="str">
        <f>IF(AND(D3/E3&lt;1.2, E3/F3&lt;1.2,F3/D3&lt;1.2,G3/D3&lt;1.2, G3/E3&lt;1.2,G3/F3&lt;1.2,D3/G3&lt;1.2), "everywhere","no pattern")</f>
        <v>everywhere</v>
      </c>
      <c r="L3" s="106">
        <v>97.83521809369951</v>
      </c>
      <c r="M3" s="107">
        <v>99.579967689822297</v>
      </c>
      <c r="N3" s="107">
        <v>100</v>
      </c>
      <c r="O3" s="107">
        <v>96.54281098546042</v>
      </c>
      <c r="P3" s="108" t="str">
        <f>IF(AND(L3/N3&gt;1.2, L3/O3&gt;1.2,M3/N3&gt;1.2,M3/O3&gt;1.2,L3/M3&lt;1.5), "RG","no pattern")</f>
        <v>no pattern</v>
      </c>
      <c r="Q3" s="108" t="str">
        <f>IF(AND(L3/O3&gt;1.2, M3/O3&gt;1.2,N3/O3&gt;1.2, L3/N3&lt;1.5, M3/N3&lt;1.4), "RGBK","no pattern")</f>
        <v>no pattern</v>
      </c>
      <c r="R3" s="108" t="str">
        <f>IF(AND(O3/L3&gt;1.05, O3/M3&gt;1.05,O3/N3&gt;1.05), "BL","no pattern")</f>
        <v>no pattern</v>
      </c>
      <c r="S3" s="109" t="str">
        <f>IF(AND(L3/M3&lt;1.2, M3/N3&lt;1.2,N3/L3&lt;1.2,O3/L3&lt;1.2, O3/M3&lt;1.2,O3/N3&lt;1.2,L3/O3&lt;1.2), "everywhere","no pattern")</f>
        <v>everywhere</v>
      </c>
      <c r="T3" s="110">
        <v>99.000689179875948</v>
      </c>
      <c r="U3" s="33">
        <v>97.863542384562379</v>
      </c>
      <c r="V3" s="33">
        <v>97.794624396967606</v>
      </c>
      <c r="W3" s="33">
        <v>100</v>
      </c>
      <c r="X3" s="111" t="str">
        <f>IF(AND(T3/V3&gt;1.2, T3/W3&gt;1.2,U3/V3&gt;1.2,U3/W3&gt;1.2,T3/U3&lt;1.5), "RG","no pattern")</f>
        <v>no pattern</v>
      </c>
      <c r="Y3" s="111" t="str">
        <f>IF(AND(T3/W3&gt;1.2, U3/W3&gt;1.2,V3/W3&gt;1.2, T3/V3&lt;1.5, U3/V3&lt;1.4), "RGBK","no pattern")</f>
        <v>no pattern</v>
      </c>
      <c r="Z3" s="111" t="str">
        <f>IF(AND(W3/T3&gt;1.05, W3/U3&gt;1.05,W3/V3&gt;1.05), "BL","no pattern")</f>
        <v>no pattern</v>
      </c>
      <c r="AA3" s="38" t="str">
        <f>IF(AND(T3/U3&lt;1.2, V3/T3&lt;1.2,V3/T3&lt;1.2,W3/T3&lt;1.2, W3/U3&lt;1.2,W3/V3&lt;1.2,T3/W3&lt;1.2), "everywhere","no pattern")</f>
        <v>everywhere</v>
      </c>
      <c r="AB3" s="39">
        <f>COUNTIF($H3:$AA3,"RG")</f>
        <v>0</v>
      </c>
      <c r="AC3" s="40">
        <f>COUNTIF($H3:$AA3,"RGBK")</f>
        <v>0</v>
      </c>
      <c r="AD3" s="41">
        <f>COUNTIF($H3:$AA3,"BL")</f>
        <v>0</v>
      </c>
      <c r="AE3" s="42">
        <f>COUNTIF($H3:$AA3,"everywhere")</f>
        <v>3</v>
      </c>
      <c r="AF3" s="43" t="s">
        <v>9</v>
      </c>
      <c r="AG3" s="8"/>
    </row>
    <row r="4" spans="1:101" s="5" customFormat="1" ht="15.75" customHeight="1" x14ac:dyDescent="0.75">
      <c r="A4" s="95">
        <v>145.06139999999999</v>
      </c>
      <c r="B4" s="99" t="s">
        <v>11</v>
      </c>
      <c r="C4" s="104" t="s">
        <v>288</v>
      </c>
      <c r="D4" s="110">
        <v>84.482758620689651</v>
      </c>
      <c r="E4" s="33">
        <v>86.273209549071609</v>
      </c>
      <c r="F4" s="33">
        <v>88.461538461538453</v>
      </c>
      <c r="G4" s="33">
        <v>99.999999999999986</v>
      </c>
      <c r="H4" s="111" t="str">
        <f>IF(AND(D4/F4&gt;1.2, D4/G4&gt;1.2,E4/F4&gt;1.2,E4/G4&gt;1.2,D4/E4&lt;1.3), "RG","no pattern")</f>
        <v>no pattern</v>
      </c>
      <c r="I4" s="111" t="str">
        <f>IF(AND(D4/G4&gt;1.2, E4/G4&gt;1.2,F4/G4&gt;1.2, D4/F4&lt;1.5, E4/F4&lt;1.4), "RGBK","no pattern")</f>
        <v>no pattern</v>
      </c>
      <c r="J4" s="111" t="s">
        <v>31</v>
      </c>
      <c r="K4" s="38" t="s">
        <v>24</v>
      </c>
      <c r="L4" s="110">
        <v>97.77158774373261</v>
      </c>
      <c r="M4" s="33">
        <v>93.398328690807801</v>
      </c>
      <c r="N4" s="33">
        <v>95.626740947075206</v>
      </c>
      <c r="O4" s="33">
        <v>100</v>
      </c>
      <c r="P4" s="111" t="str">
        <f>IF(AND(L4/N4&gt;1.2, L4/O4&gt;1.2,M4/N4&gt;1.2,M4/O4&gt;1.2,L4/M4&lt;1.5), "RG","no pattern")</f>
        <v>no pattern</v>
      </c>
      <c r="Q4" s="111" t="str">
        <f>IF(AND(L4/O4&gt;1.2, M4/O4&gt;1.2,N4/O4&gt;1.2, L4/N4&lt;1.5, M4/N4&lt;1.4), "RGBK","no pattern")</f>
        <v>no pattern</v>
      </c>
      <c r="R4" s="111" t="str">
        <f>IF(AND(O4/L4&gt;1.05, O4/M4&gt;1.05,O4/N4&gt;1.05), "BL","no pattern")</f>
        <v>no pattern</v>
      </c>
      <c r="S4" s="38" t="str">
        <f>IF(AND(L4/M4&lt;1.2, M4/N4&lt;1.2,N4/L4&lt;1.2,O4/L4&lt;1.2, O4/M4&lt;1.2,O4/N4&lt;1.2,L4/O4&lt;1.2), "everywhere","no pattern")</f>
        <v>everywhere</v>
      </c>
      <c r="T4" s="110">
        <v>91.609977324263042</v>
      </c>
      <c r="U4" s="33">
        <v>100</v>
      </c>
      <c r="V4" s="33">
        <v>91.383219954648538</v>
      </c>
      <c r="W4" s="33">
        <v>87.787495950761269</v>
      </c>
      <c r="X4" s="111" t="str">
        <f>IF(AND(T4/V4&gt;1.2, T4/W4&gt;1.2,U4/V4&gt;1.2,U4/W4&gt;1.2,T4/U4&lt;1.5), "RG","no pattern")</f>
        <v>no pattern</v>
      </c>
      <c r="Y4" s="111" t="str">
        <f>IF(AND(T4/W4&gt;1.2, U4/W4&gt;1.2,V4/W4&gt;1.2, T4/V4&lt;1.5, U4/V4&lt;1.4), "RGBK","no pattern")</f>
        <v>no pattern</v>
      </c>
      <c r="Z4" s="111" t="str">
        <f>IF(AND(W4/T4&gt;1.05, W4/U4&gt;1.05,W4/V4&gt;1.05), "BL","no pattern")</f>
        <v>no pattern</v>
      </c>
      <c r="AA4" s="38" t="str">
        <f>IF(AND(T4/U4&lt;1.2, V4/T4&lt;1.2,V4/T4&lt;1.2,W4/T4&lt;1.2, W4/U4&lt;1.2,W4/V4&lt;1.2,T4/W4&lt;1.2), "everywhere","no pattern")</f>
        <v>everywhere</v>
      </c>
      <c r="AB4" s="39">
        <f>COUNTIF($H4:$AA4,"RG")</f>
        <v>0</v>
      </c>
      <c r="AC4" s="40">
        <f>COUNTIF($H4:$AA4,"RGBK")</f>
        <v>0</v>
      </c>
      <c r="AD4" s="41">
        <f>COUNTIF($H4:$AA4,"BL")</f>
        <v>1</v>
      </c>
      <c r="AE4" s="42">
        <f>COUNTIF($H4:$AA4,"everywhere")</f>
        <v>2</v>
      </c>
      <c r="AF4" s="43" t="s">
        <v>9</v>
      </c>
      <c r="AG4" s="9"/>
      <c r="AH4" s="7"/>
      <c r="AI4" s="7"/>
      <c r="AJ4" s="7"/>
      <c r="AK4" s="7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15.75" customHeight="1" x14ac:dyDescent="0.75">
      <c r="A5" s="95">
        <v>149.00899999999999</v>
      </c>
      <c r="B5" s="99" t="s">
        <v>250</v>
      </c>
      <c r="C5" s="104" t="s">
        <v>288</v>
      </c>
      <c r="D5" s="110">
        <v>99.360236220472444</v>
      </c>
      <c r="E5" s="33">
        <v>100</v>
      </c>
      <c r="F5" s="33">
        <v>97.194881889763792</v>
      </c>
      <c r="G5" s="33">
        <v>84.891732283464563</v>
      </c>
      <c r="H5" s="111" t="str">
        <f>IF(AND(D5/F5&gt;1.2, D5/G5&gt;1.2,E5/F5&gt;1.2,E5/G5&gt;1.2,D5/E5&lt;1.3), "RG","no pattern")</f>
        <v>no pattern</v>
      </c>
      <c r="I5" s="111" t="str">
        <f>IF(AND(D5/G5&gt;1.2, E5/G5&gt;1.2,F5/G5&gt;1.2, D5/F5&lt;1.5, E5/F5&lt;1.4), "RGBK","no pattern")</f>
        <v>no pattern</v>
      </c>
      <c r="J5" s="111" t="str">
        <f>IF(AND(G5/D5&gt;1.05, G5/E5&gt;1.05,G5/F5&gt;1.05), "BL","no pattern")</f>
        <v>no pattern</v>
      </c>
      <c r="K5" s="38" t="str">
        <f>IF(AND(D5/E5&lt;1.2, E5/F5&lt;1.2,F5/D5&lt;1.2,G5/D5&lt;1.2, G5/E5&lt;1.2,G5/F5&lt;1.2,D5/G5&lt;1.2), "everywhere","no pattern")</f>
        <v>everywhere</v>
      </c>
      <c r="L5" s="110">
        <v>96.537437111571464</v>
      </c>
      <c r="M5" s="33">
        <v>95.412844036697237</v>
      </c>
      <c r="N5" s="33">
        <v>99.999999999999986</v>
      </c>
      <c r="O5" s="33">
        <v>92.453388576501922</v>
      </c>
      <c r="P5" s="111" t="str">
        <f>IF(AND(L5/N5&gt;1.2, L5/O5&gt;1.2,M5/N5&gt;1.2,M5/O5&gt;1.2,L5/M5&lt;1.5), "RG","no pattern")</f>
        <v>no pattern</v>
      </c>
      <c r="Q5" s="111" t="str">
        <f>IF(AND(L5/O5&gt;1.2, M5/O5&gt;1.2,N5/O5&gt;1.2, L5/N5&lt;1.5, M5/N5&lt;1.4), "RGBK","no pattern")</f>
        <v>no pattern</v>
      </c>
      <c r="R5" s="111" t="str">
        <f>IF(AND(O5/L5&gt;1.05, O5/M5&gt;1.05,O5/N5&gt;1.05), "BL","no pattern")</f>
        <v>no pattern</v>
      </c>
      <c r="S5" s="38" t="str">
        <f>IF(AND(L5/M5&lt;1.2, M5/N5&lt;1.2,N5/L5&lt;1.2,O5/L5&lt;1.2, O5/M5&lt;1.2,O5/N5&lt;1.2,L5/O5&lt;1.2), "everywhere","no pattern")</f>
        <v>everywhere</v>
      </c>
      <c r="T5" s="110">
        <v>99.129677980852918</v>
      </c>
      <c r="U5" s="33">
        <v>92.254134029590944</v>
      </c>
      <c r="V5" s="33">
        <v>98.346388163620531</v>
      </c>
      <c r="W5" s="33">
        <v>100</v>
      </c>
      <c r="X5" s="111" t="str">
        <f>IF(AND(T5/V5&gt;1.2, T5/W5&gt;1.2,U5/V5&gt;1.2,U5/W5&gt;1.2,T5/U5&lt;1.5), "RG","no pattern")</f>
        <v>no pattern</v>
      </c>
      <c r="Y5" s="111" t="str">
        <f>IF(AND(T5/W5&gt;1.2, U5/W5&gt;1.2,V5/W5&gt;1.2, T5/V5&lt;1.5, U5/V5&lt;1.4), "RGBK","no pattern")</f>
        <v>no pattern</v>
      </c>
      <c r="Z5" s="111" t="str">
        <f>IF(AND(W5/T5&gt;1.05, W5/U5&gt;1.05,W5/V5&gt;1.05), "BL","no pattern")</f>
        <v>no pattern</v>
      </c>
      <c r="AA5" s="38" t="str">
        <f>IF(AND(T5/U5&lt;1.2, V5/T5&lt;1.2,V5/T5&lt;1.2,W5/T5&lt;1.2, W5/U5&lt;1.2,W5/V5&lt;1.2,T5/W5&lt;1.2), "everywhere","no pattern")</f>
        <v>everywhere</v>
      </c>
      <c r="AB5" s="39">
        <f>COUNTIF($H5:$AA5,"RG")</f>
        <v>0</v>
      </c>
      <c r="AC5" s="40">
        <f>COUNTIF($H5:$AA5,"RGBK")</f>
        <v>0</v>
      </c>
      <c r="AD5" s="41">
        <f>COUNTIF($H5:$AA5,"BL")</f>
        <v>0</v>
      </c>
      <c r="AE5" s="42">
        <f>COUNTIF($H5:$AA5,"everywhere")</f>
        <v>3</v>
      </c>
      <c r="AF5" s="43" t="s">
        <v>9</v>
      </c>
      <c r="AG5" s="8"/>
    </row>
    <row r="6" spans="1:101" ht="15.75" customHeight="1" thickBot="1" x14ac:dyDescent="0.9">
      <c r="A6" s="95">
        <v>152.02170000000001</v>
      </c>
      <c r="B6" s="99" t="s">
        <v>32</v>
      </c>
      <c r="C6" s="104" t="s">
        <v>289</v>
      </c>
      <c r="D6" s="112">
        <v>52.830188679245282</v>
      </c>
      <c r="E6" s="45">
        <v>43.39622641509434</v>
      </c>
      <c r="F6" s="45">
        <v>64.15094339622641</v>
      </c>
      <c r="G6" s="45">
        <v>100</v>
      </c>
      <c r="H6" s="113" t="str">
        <f>IF(AND(D6/F6&gt;1.2, D6/G6&gt;1.2,E6/F6&gt;1.2,E6/G6&gt;1.2,D6/E6&lt;1.5), "RG","no pattern")</f>
        <v>no pattern</v>
      </c>
      <c r="I6" s="113" t="str">
        <f>IF(AND(D6/G6&gt;1.2, E6/G6&gt;1.2,F6/G6&gt;1.2, D6/F6&lt;1.5, E6/F6&lt;1.4), "RGBK","no pattern")</f>
        <v>no pattern</v>
      </c>
      <c r="J6" s="113" t="str">
        <f>IF(AND(G6/D6&gt;1.05, G6/E6&gt;1.05,G6/F6&gt;1.05), "BL","no pattern")</f>
        <v>BL</v>
      </c>
      <c r="K6" s="44" t="str">
        <f>IF(AND(D6/E6&lt;1.2, E6/F6&lt;1.2,F6/D6&lt;1.2,G6/D6&lt;1.2, G6/E6&lt;1.2,G6/F6&lt;1.2,D6/G6&lt;1.2), "everywhere","no pattern")</f>
        <v>no pattern</v>
      </c>
      <c r="L6" s="112">
        <v>94.581280788177352</v>
      </c>
      <c r="M6" s="45">
        <v>84.298029556650249</v>
      </c>
      <c r="N6" s="45">
        <v>99.999999999999986</v>
      </c>
      <c r="O6" s="45">
        <v>95.504926108374391</v>
      </c>
      <c r="P6" s="113" t="str">
        <f>IF(AND(L6/N6&gt;1.2, L6/O6&gt;1.2,M6/N6&gt;1.2,M6/O6&gt;1.2,L6/M6&lt;1.5), "RG","no pattern")</f>
        <v>no pattern</v>
      </c>
      <c r="Q6" s="113" t="str">
        <f>IF(AND(L6/O6&gt;1.2, M6/O6&gt;1.2,N6/O6&gt;1.2, L6/N6&lt;1.5, M6/N6&lt;1.4), "RGBK","no pattern")</f>
        <v>no pattern</v>
      </c>
      <c r="R6" s="113" t="str">
        <f>IF(AND(O6/L6&gt;1.03, O6/M6&gt;1.03,O6/N6&gt;1.03), "BL","no pattern")</f>
        <v>no pattern</v>
      </c>
      <c r="S6" s="44" t="str">
        <f>IF(AND(L6/M6&lt;1.2, M6/N6&lt;1.2,N6/L6&lt;1.2,O6/L6&lt;1.2, O6/M6&lt;1.2,O6/N6&lt;1.2,L6/O6&lt;1.2), "everywhere","no pattern")</f>
        <v>everywhere</v>
      </c>
      <c r="T6" s="112">
        <v>86.673151750972764</v>
      </c>
      <c r="U6" s="45">
        <v>76.945525291828787</v>
      </c>
      <c r="V6" s="45">
        <v>81.517509727626461</v>
      </c>
      <c r="W6" s="45">
        <v>100</v>
      </c>
      <c r="X6" s="113" t="str">
        <f>IF(AND(T6/V6&gt;1.2, T6/W6&gt;1.2,U6/V6&gt;1.2,U6/W6&gt;1.2,T6/U6&lt;1.5), "RG","no pattern")</f>
        <v>no pattern</v>
      </c>
      <c r="Y6" s="113" t="str">
        <f>IF(AND(T6/W6&gt;1.2, U6/W6&gt;1.2,V6/W6&gt;1.2, T6/V6&lt;1.5, U6/V6&lt;1.4), "RGBK","no pattern")</f>
        <v>no pattern</v>
      </c>
      <c r="Z6" s="113" t="str">
        <f>IF(AND(W6/T6&gt;1.05, W6/U6&gt;1.05,W6/V6&gt;1.05), "BL","no pattern")</f>
        <v>BL</v>
      </c>
      <c r="AA6" s="44" t="str">
        <f>IF(AND(T6/U6&lt;1.2, V6/T6&lt;1.2,V6/T6&lt;1.2,W6/T6&lt;1.2, W6/U6&lt;1.2,W6/V6&lt;1.2,T6/W6&lt;1.2), "everywhere","no pattern")</f>
        <v>no pattern</v>
      </c>
      <c r="AB6" s="39">
        <f>COUNTIF($H6:$AA6,"RG")</f>
        <v>0</v>
      </c>
      <c r="AC6" s="40">
        <f>COUNTIF($H6:$AA6,"RGBK")</f>
        <v>0</v>
      </c>
      <c r="AD6" s="41">
        <f>COUNTIF($H6:$AA6,"BL")</f>
        <v>2</v>
      </c>
      <c r="AE6" s="42">
        <f>COUNTIF($H6:$AA6,"everywhere")</f>
        <v>1</v>
      </c>
      <c r="AF6" s="43" t="s">
        <v>150</v>
      </c>
      <c r="AG6" s="10"/>
    </row>
    <row r="7" spans="1:101" ht="15.75" customHeight="1" thickTop="1" thickBot="1" x14ac:dyDescent="0.9">
      <c r="A7" s="95">
        <v>152.99539999999999</v>
      </c>
      <c r="B7" s="99" t="s">
        <v>16</v>
      </c>
      <c r="C7" s="104" t="s">
        <v>288</v>
      </c>
      <c r="D7" s="110">
        <v>96.383121232417949</v>
      </c>
      <c r="E7" s="33">
        <v>97.320830542531823</v>
      </c>
      <c r="F7" s="33">
        <v>96.048225050234436</v>
      </c>
      <c r="G7" s="33">
        <v>100</v>
      </c>
      <c r="H7" s="111" t="str">
        <f>IF(AND(D7/F7&gt;1.2, D7/G7&gt;1.2,E7/F7&gt;1.2,E7/G7&gt;1.2,D7/E7&lt;1.3), "RG","no pattern")</f>
        <v>no pattern</v>
      </c>
      <c r="I7" s="111" t="str">
        <f>IF(AND(D7/G7&gt;1.2, E7/G7&gt;1.2,F7/G7&gt;1.2, D7/F7&lt;1.5, E7/F7&lt;1.4), "RGBK","no pattern")</f>
        <v>no pattern</v>
      </c>
      <c r="J7" s="111" t="str">
        <f>IF(AND(G7/D7&gt;1.05, G7/E7&gt;1.05,G7/F7&gt;1.05), "BL","no pattern")</f>
        <v>no pattern</v>
      </c>
      <c r="K7" s="38" t="str">
        <f>IF(AND(D7/E7&lt;1.2, E7/F7&lt;1.2,F7/D7&lt;1.2,G7/D7&lt;1.2, G7/E7&lt;1.2,G7/F7&lt;1.2,D7/G7&lt;1.2), "everywhere","no pattern")</f>
        <v>everywhere</v>
      </c>
      <c r="L7" s="110">
        <v>98.57328145265889</v>
      </c>
      <c r="M7" s="33">
        <v>100</v>
      </c>
      <c r="N7" s="33">
        <v>99.610894941634257</v>
      </c>
      <c r="O7" s="33">
        <v>94.811932555123221</v>
      </c>
      <c r="P7" s="111" t="str">
        <f>IF(AND(L7/N7&gt;1.2, L7/O7&gt;1.2,M7/N7&gt;1.2,M7/O7&gt;1.2,L7/M7&lt;1.5), "RG","no pattern")</f>
        <v>no pattern</v>
      </c>
      <c r="Q7" s="111" t="str">
        <f>IF(AND(L7/O7&gt;1.2, M7/O7&gt;1.2,N7/O7&gt;1.2, L7/N7&lt;1.5, M7/N7&lt;1.4), "RGBK","no pattern")</f>
        <v>no pattern</v>
      </c>
      <c r="R7" s="111" t="str">
        <f>IF(AND(O7/L7&gt;1.05, O7/M7&gt;1.05,O7/N7&gt;1.05), "BL","no pattern")</f>
        <v>no pattern</v>
      </c>
      <c r="S7" s="38" t="str">
        <f>IF(AND(L7/M7&lt;1.2, M7/N7&lt;1.2,N7/L7&lt;1.2,O7/L7&lt;1.2, O7/M7&lt;1.2,O7/N7&lt;1.2,L7/O7&lt;1.2), "everywhere","no pattern")</f>
        <v>everywhere</v>
      </c>
      <c r="T7" s="110">
        <v>99.999999999999986</v>
      </c>
      <c r="U7" s="33">
        <v>95.308641975308646</v>
      </c>
      <c r="V7" s="33">
        <v>97.283950617283949</v>
      </c>
      <c r="W7" s="33">
        <v>89.382716049382722</v>
      </c>
      <c r="X7" s="111" t="str">
        <f>IF(AND(T7/V7&gt;1.2, T7/W7&gt;1.2,U7/V7&gt;1.2,U7/W7&gt;1.2,T7/U7&lt;1.5), "RG","no pattern")</f>
        <v>no pattern</v>
      </c>
      <c r="Y7" s="111" t="str">
        <f>IF(AND(T7/W7&gt;1.2, U7/W7&gt;1.2,V7/W7&gt;1.2, T7/V7&lt;1.5, U7/V7&lt;1.4), "RGBK","no pattern")</f>
        <v>no pattern</v>
      </c>
      <c r="Z7" s="111" t="str">
        <f>IF(AND(W7/T7&gt;1.05, W7/U7&gt;1.05,W7/V7&gt;1.05), "BL","no pattern")</f>
        <v>no pattern</v>
      </c>
      <c r="AA7" s="38" t="str">
        <f>IF(AND(T7/U7&lt;1.2, V7/T7&lt;1.2,V7/T7&lt;1.2,W7/T7&lt;1.2, W7/U7&lt;1.2,W7/V7&lt;1.2,T7/W7&lt;1.2), "everywhere","no pattern")</f>
        <v>everywhere</v>
      </c>
      <c r="AB7" s="39">
        <f>COUNTIF($H7:$AA7,"RG")</f>
        <v>0</v>
      </c>
      <c r="AC7" s="40">
        <f>COUNTIF($H7:$AA7,"RGBK")</f>
        <v>0</v>
      </c>
      <c r="AD7" s="41">
        <f>COUNTIF($H7:$AA7,"BL")</f>
        <v>0</v>
      </c>
      <c r="AE7" s="42">
        <f>COUNTIF($H7:$AA7,"everywhere")</f>
        <v>3</v>
      </c>
      <c r="AF7" s="43" t="s">
        <v>9</v>
      </c>
      <c r="AG7" s="11"/>
    </row>
    <row r="8" spans="1:101" ht="15.75" customHeight="1" thickTop="1" x14ac:dyDescent="0.75">
      <c r="A8" s="95">
        <v>154.0617</v>
      </c>
      <c r="B8" s="99" t="s">
        <v>17</v>
      </c>
      <c r="C8" s="104" t="s">
        <v>288</v>
      </c>
      <c r="D8" s="110">
        <v>58.761329305135952</v>
      </c>
      <c r="E8" s="33">
        <v>58.308157099697887</v>
      </c>
      <c r="F8" s="33">
        <v>62.990936555891238</v>
      </c>
      <c r="G8" s="33">
        <v>100</v>
      </c>
      <c r="H8" s="111" t="str">
        <f>IF(AND(D8/F8&gt;1.2, D8/G8&gt;1.2,E8/F8&gt;1.2,E8/G8&gt;1.2,D8/E8&lt;1.3), "RG","no pattern")</f>
        <v>no pattern</v>
      </c>
      <c r="I8" s="111" t="str">
        <f>IF(AND(D8/G8&gt;1.2, E8/G8&gt;1.2,F8/G8&gt;1.2, D8/F8&lt;1.5, E8/F8&lt;1.4), "RGBK","no pattern")</f>
        <v>no pattern</v>
      </c>
      <c r="J8" s="111" t="str">
        <f>IF(AND(G8/D8&gt;1.05, G8/E8&gt;1.05,G8/F8&gt;1.05), "BL","no pattern")</f>
        <v>BL</v>
      </c>
      <c r="K8" s="38" t="str">
        <f>IF(AND(D8/E8&lt;1.2, E8/F8&lt;1.2,F8/D8&lt;1.2,G8/D8&lt;1.2, G8/E8&lt;1.2,G8/F8&lt;1.2,D8/G8&lt;1.2), "everywhere","no pattern")</f>
        <v>no pattern</v>
      </c>
      <c r="L8" s="110">
        <v>89.935587761674711</v>
      </c>
      <c r="M8" s="33">
        <v>83.011272141706925</v>
      </c>
      <c r="N8" s="33">
        <v>90.016103059581326</v>
      </c>
      <c r="O8" s="33">
        <v>100</v>
      </c>
      <c r="P8" s="111" t="str">
        <f>IF(AND(L8/N8&gt;1.2, L8/O8&gt;1.2,M8/N8&gt;1.2,M8/O8&gt;1.2,L8/M8&lt;1.5), "RG","no pattern")</f>
        <v>no pattern</v>
      </c>
      <c r="Q8" s="111" t="str">
        <f>IF(AND(L8/O8&gt;1.2, M8/O8&gt;1.2,N8/O8&gt;1.2, L8/N8&lt;1.5, M8/N8&lt;1.4), "RGBK","no pattern")</f>
        <v>no pattern</v>
      </c>
      <c r="R8" s="111" t="str">
        <f>IF(AND(O8/L8&gt;1.05, O8/M8&gt;1.05,O8/N8&gt;1.05), "BL","no pattern")</f>
        <v>BL</v>
      </c>
      <c r="S8" s="38" t="str">
        <f>IF(AND(L8/M8&lt;1.2, M8/N8&lt;1.2,N8/L8&lt;1.2,O8/L8&lt;1.2, O8/M8&lt;1.2,O8/N8&lt;1.2,L8/O8&lt;1.2), "everywhere","no pattern")</f>
        <v>no pattern</v>
      </c>
      <c r="T8" s="110">
        <v>87.594936708860757</v>
      </c>
      <c r="U8" s="33">
        <v>84.303797468354432</v>
      </c>
      <c r="V8" s="33">
        <v>86.075949367088612</v>
      </c>
      <c r="W8" s="33">
        <v>100</v>
      </c>
      <c r="X8" s="111" t="str">
        <f>IF(AND(T8/V8&gt;1.2, T8/W8&gt;1.2,U8/V8&gt;1.2,U8/W8&gt;1.2,T8/U8&lt;1.5), "RG","no pattern")</f>
        <v>no pattern</v>
      </c>
      <c r="Y8" s="111" t="str">
        <f>IF(AND(T8/W8&gt;1.2, U8/W8&gt;1.2,V8/W8&gt;1.2, T8/V8&lt;1.5, U8/V8&lt;1.4), "RGBK","no pattern")</f>
        <v>no pattern</v>
      </c>
      <c r="Z8" s="111" t="str">
        <f>IF(AND(W8/T8&gt;1.05, W8/U8&gt;1.05,W8/V8&gt;1.05), "BL","no pattern")</f>
        <v>BL</v>
      </c>
      <c r="AA8" s="38" t="s">
        <v>24</v>
      </c>
      <c r="AB8" s="39">
        <f>COUNTIF($H8:$AA8,"RG")</f>
        <v>0</v>
      </c>
      <c r="AC8" s="40">
        <f>COUNTIF($H8:$AA8,"RGBK")</f>
        <v>0</v>
      </c>
      <c r="AD8" s="41">
        <f>COUNTIF($H8:$AA8,"BL")</f>
        <v>3</v>
      </c>
      <c r="AE8" s="42">
        <f>COUNTIF($H8:$AA8,"everywhere")</f>
        <v>0</v>
      </c>
      <c r="AF8" s="43" t="s">
        <v>150</v>
      </c>
      <c r="AG8" s="8"/>
    </row>
    <row r="9" spans="1:101" ht="15.75" customHeight="1" x14ac:dyDescent="0.75">
      <c r="A9" s="95">
        <v>167.02070000000001</v>
      </c>
      <c r="B9" s="99" t="s">
        <v>251</v>
      </c>
      <c r="C9" s="104" t="s">
        <v>288</v>
      </c>
      <c r="D9" s="110">
        <v>100</v>
      </c>
      <c r="E9" s="33">
        <v>96.666666666666657</v>
      </c>
      <c r="F9" s="33">
        <v>95</v>
      </c>
      <c r="G9" s="33">
        <v>89.999999999999986</v>
      </c>
      <c r="H9" s="111" t="str">
        <f>IF(AND(D9/F9&gt;1.2, D9/G9&gt;1.2,E9/F9&gt;1.2,E9/G9&gt;1.2,D9/E9&lt;1.3), "RG","no pattern")</f>
        <v>no pattern</v>
      </c>
      <c r="I9" s="111" t="str">
        <f>IF(AND(D9/G9&gt;1.2, E9/G9&gt;1.2,F9/G9&gt;1.2, D9/F9&lt;1.5, E9/F9&lt;1.4), "RGBK","no pattern")</f>
        <v>no pattern</v>
      </c>
      <c r="J9" s="111" t="str">
        <f>IF(AND(G9/D9&gt;1.05, G9/E9&gt;1.05,G9/F9&gt;1.05), "BL","no pattern")</f>
        <v>no pattern</v>
      </c>
      <c r="K9" s="38" t="str">
        <f>IF(AND(D9/E9&lt;1.2, E9/F9&lt;1.2,F9/D9&lt;1.2,G9/D9&lt;1.2, G9/E9&lt;1.2,G9/F9&lt;1.2,D9/G9&lt;1.2), "everywhere","no pattern")</f>
        <v>everywhere</v>
      </c>
      <c r="L9" s="110">
        <v>100</v>
      </c>
      <c r="M9" s="33">
        <v>89.595375722543352</v>
      </c>
      <c r="N9" s="33">
        <v>95.95375722543352</v>
      </c>
      <c r="O9" s="33">
        <v>89.017341040462426</v>
      </c>
      <c r="P9" s="111" t="str">
        <f>IF(AND(L9/N9&gt;1.2, L9/O9&gt;1.2,M9/N9&gt;1.2,M9/O9&gt;1.2,L9/M9&lt;1.5), "RG","no pattern")</f>
        <v>no pattern</v>
      </c>
      <c r="Q9" s="111" t="str">
        <f>IF(AND(L9/O9&gt;1.2, M9/O9&gt;1.2,N9/O9&gt;1.2, L9/N9&lt;1.5, M9/N9&lt;1.4), "RGBK","no pattern")</f>
        <v>no pattern</v>
      </c>
      <c r="R9" s="111" t="str">
        <f>IF(AND(O9/L9&gt;1.05, O9/M9&gt;1.05,O9/N9&gt;1.05), "BL","no pattern")</f>
        <v>no pattern</v>
      </c>
      <c r="S9" s="38" t="str">
        <f>IF(AND(L9/M9&lt;1.2, M9/N9&lt;1.2,N9/L9&lt;1.2,O9/L9&lt;1.2, O9/M9&lt;1.2,O9/N9&lt;1.2,L9/O9&lt;1.2), "everywhere","no pattern")</f>
        <v>everywhere</v>
      </c>
      <c r="T9" s="110">
        <v>83.928571428571416</v>
      </c>
      <c r="U9" s="33">
        <v>100</v>
      </c>
      <c r="V9" s="33">
        <v>91.071428571428584</v>
      </c>
      <c r="W9" s="33">
        <v>73.214285714285722</v>
      </c>
      <c r="X9" s="111" t="str">
        <f>IF(AND(T9/V9&gt;1.2, T9/W9&gt;1.2,U9/V9&gt;1.2,U9/W9&gt;1.2,T9/U9&lt;1.5), "RG","no pattern")</f>
        <v>no pattern</v>
      </c>
      <c r="Y9" s="111" t="str">
        <f>IF(AND(T9/W9&gt;1.2, U9/W9&gt;1.2,V9/W9&gt;1.2, T9/V9&lt;1.5, U9/V9&lt;1.4), "RGBK","no pattern")</f>
        <v>no pattern</v>
      </c>
      <c r="Z9" s="111" t="str">
        <f>IF(AND(W9/T9&gt;1.05, W9/U9&gt;1.05,W9/V9&gt;1.05), "BL","no pattern")</f>
        <v>no pattern</v>
      </c>
      <c r="AA9" s="38" t="str">
        <f>IF(AND(T9/U9&lt;1.2, V9/T9&lt;1.2,V9/T9&lt;1.2,W9/T9&lt;1.2, W9/U9&lt;1.2,W9/V9&lt;1.2,T9/W9&lt;1.2), "everywhere","no pattern")</f>
        <v>everywhere</v>
      </c>
      <c r="AB9" s="39">
        <f>COUNTIF($H9:$AA9,"RG")</f>
        <v>0</v>
      </c>
      <c r="AC9" s="40">
        <f>COUNTIF($H9:$AA9,"RGBK")</f>
        <v>0</v>
      </c>
      <c r="AD9" s="41">
        <f>COUNTIF($H9:$AA9,"BL")</f>
        <v>0</v>
      </c>
      <c r="AE9" s="42">
        <f>COUNTIF($H9:$AA9,"everywhere")</f>
        <v>3</v>
      </c>
      <c r="AF9" s="43" t="s">
        <v>9</v>
      </c>
      <c r="AG9" s="8"/>
    </row>
    <row r="10" spans="1:101" ht="15.75" customHeight="1" x14ac:dyDescent="0.75">
      <c r="A10" s="95">
        <v>170.09219999999999</v>
      </c>
      <c r="B10" s="99" t="s">
        <v>33</v>
      </c>
      <c r="C10" s="104" t="s">
        <v>290</v>
      </c>
      <c r="D10" s="112">
        <v>64.96878080841276</v>
      </c>
      <c r="E10" s="45">
        <v>60.992441669405189</v>
      </c>
      <c r="F10" s="45">
        <v>62.405520867564903</v>
      </c>
      <c r="G10" s="45">
        <v>100</v>
      </c>
      <c r="H10" s="113" t="str">
        <f>IF(AND(D10/F10&gt;1.2, D10/G10&gt;1.2,E10/F10&gt;1.2,E10/G10&gt;1.2,D10/E10&lt;1.5), "RG","no pattern")</f>
        <v>no pattern</v>
      </c>
      <c r="I10" s="113" t="str">
        <f>IF(AND(D10/G10&gt;1.2, E10/G10&gt;1.2,F10/G10&gt;1.2, D10/F10&lt;1.5, E10/F10&lt;1.4), "RGBK","no pattern")</f>
        <v>no pattern</v>
      </c>
      <c r="J10" s="113" t="str">
        <f>IF(AND(G10/D10&gt;1.05, G10/E10&gt;1.05,G10/F10&gt;1.05), "BL","no pattern")</f>
        <v>BL</v>
      </c>
      <c r="K10" s="44" t="str">
        <f>IF(AND(D10/E10&lt;1.2, E10/F10&lt;1.2,F10/D10&lt;1.2,G10/D10&lt;1.2, G10/E10&lt;1.2,G10/F10&lt;1.2,D10/G10&lt;1.2), "everywhere","no pattern")</f>
        <v>no pattern</v>
      </c>
      <c r="L10" s="112">
        <v>69.706180344478213</v>
      </c>
      <c r="M10" s="45">
        <v>45.896656534954403</v>
      </c>
      <c r="N10" s="45">
        <v>87.943262411347519</v>
      </c>
      <c r="O10" s="45">
        <v>100</v>
      </c>
      <c r="P10" s="113" t="str">
        <f>IF(AND(L10/N10&gt;1.2, L10/O10&gt;1.2,M10/N10&gt;1.2,M10/O10&gt;1.2,L10/M10&lt;1.5), "RG","no pattern")</f>
        <v>no pattern</v>
      </c>
      <c r="Q10" s="113" t="str">
        <f>IF(AND(L10/O10&gt;1.2, M10/O10&gt;1.2,N10/O10&gt;1.2, L10/N10&lt;1.5, M10/N10&lt;1.4), "RGBK","no pattern")</f>
        <v>no pattern</v>
      </c>
      <c r="R10" s="113" t="str">
        <f>IF(AND(O10/L10&gt;1.03, O10/M10&gt;1.03,O10/N10&gt;1.03), "BL","no pattern")</f>
        <v>BL</v>
      </c>
      <c r="S10" s="44" t="str">
        <f>IF(AND(L10/M10&lt;1.2, M10/N10&lt;1.2,N10/L10&lt;1.2,O10/L10&lt;1.2, O10/M10&lt;1.2,O10/N10&lt;1.2,L10/O10&lt;1.2), "everywhere","no pattern")</f>
        <v>no pattern</v>
      </c>
      <c r="T10" s="112">
        <v>82.57309941520468</v>
      </c>
      <c r="U10" s="45">
        <v>57.368421052631582</v>
      </c>
      <c r="V10" s="45">
        <v>83.040935672514635</v>
      </c>
      <c r="W10" s="45">
        <v>100</v>
      </c>
      <c r="X10" s="113" t="str">
        <f>IF(AND(T10/V10&gt;1.2, T10/W10&gt;1.2,U10/V10&gt;1.2,U10/W10&gt;1.2,T10/U10&lt;1.5), "RG","no pattern")</f>
        <v>no pattern</v>
      </c>
      <c r="Y10" s="113" t="str">
        <f>IF(AND(T10/W10&gt;1.2, U10/W10&gt;1.2,V10/W10&gt;1.2, T10/V10&lt;1.5, U10/V10&lt;1.4), "RGBK","no pattern")</f>
        <v>no pattern</v>
      </c>
      <c r="Z10" s="113" t="str">
        <f>IF(AND(W10/T10&gt;1.05, W10/U10&gt;1.05,W10/V10&gt;1.05), "BL","no pattern")</f>
        <v>BL</v>
      </c>
      <c r="AA10" s="44" t="str">
        <f>IF(AND(T10/U10&lt;1.2, V10/T10&lt;1.2,V10/T10&lt;1.2,W10/T10&lt;1.2, W10/U10&lt;1.2,W10/V10&lt;1.2,T10/W10&lt;1.2), "everywhere","no pattern")</f>
        <v>no pattern</v>
      </c>
      <c r="AB10" s="39">
        <f>COUNTIF($H10:$AA10,"RG")</f>
        <v>0</v>
      </c>
      <c r="AC10" s="40">
        <f>COUNTIF($H10:$AA10,"RGBK")</f>
        <v>0</v>
      </c>
      <c r="AD10" s="41">
        <f>COUNTIF($H10:$AA10,"BL")</f>
        <v>3</v>
      </c>
      <c r="AE10" s="42">
        <f>COUNTIF($H10:$AA10,"everywhere")</f>
        <v>0</v>
      </c>
      <c r="AF10" s="43" t="s">
        <v>150</v>
      </c>
      <c r="AG10" s="8"/>
    </row>
    <row r="11" spans="1:101" ht="15.75" customHeight="1" x14ac:dyDescent="0.75">
      <c r="A11" s="95">
        <v>171.1386</v>
      </c>
      <c r="B11" s="99" t="s">
        <v>202</v>
      </c>
      <c r="C11" s="104" t="s">
        <v>288</v>
      </c>
      <c r="D11" s="110">
        <v>95.445544554455452</v>
      </c>
      <c r="E11" s="33">
        <v>98.4158415841584</v>
      </c>
      <c r="F11" s="33">
        <v>99.999999999999986</v>
      </c>
      <c r="G11" s="33">
        <v>99.075907590759059</v>
      </c>
      <c r="H11" s="111" t="str">
        <f>IF(AND(D11/F11&gt;1.2, D11/G11&gt;1.2,E11/F11&gt;1.2,E11/G11&gt;1.2,D11/E11&lt;1.3), "RG","no pattern")</f>
        <v>no pattern</v>
      </c>
      <c r="I11" s="111" t="str">
        <f>IF(AND(D11/G11&gt;1.2, E11/G11&gt;1.2,F11/G11&gt;1.2, D11/F11&lt;1.5, E11/F11&lt;1.4), "RGBK","no pattern")</f>
        <v>no pattern</v>
      </c>
      <c r="J11" s="111" t="str">
        <f>IF(AND(G11/D11&gt;1.05, G11/E11&gt;1.05,G11/F11&gt;1.05), "BL","no pattern")</f>
        <v>no pattern</v>
      </c>
      <c r="K11" s="38" t="str">
        <f>IF(AND(D11/E11&lt;1.2, E11/F11&lt;1.2,F11/D11&lt;1.2,G11/D11&lt;1.2, G11/E11&lt;1.2,G11/F11&lt;1.2,D11/G11&lt;1.2), "everywhere","no pattern")</f>
        <v>everywhere</v>
      </c>
      <c r="L11" s="110">
        <v>96.889460154241647</v>
      </c>
      <c r="M11" s="33">
        <v>97.994858611825194</v>
      </c>
      <c r="N11" s="33">
        <v>100</v>
      </c>
      <c r="O11" s="33">
        <v>96.529562982005146</v>
      </c>
      <c r="P11" s="111" t="str">
        <f>IF(AND(L11/N11&gt;1.2, L11/O11&gt;1.2,M11/N11&gt;1.2,M11/O11&gt;1.2,L11/M11&lt;1.5), "RG","no pattern")</f>
        <v>no pattern</v>
      </c>
      <c r="Q11" s="111" t="str">
        <f>IF(AND(L11/O11&gt;1.2, M11/O11&gt;1.2,N11/O11&gt;1.2, L11/N11&lt;1.5, M11/N11&lt;1.4), "RGBK","no pattern")</f>
        <v>no pattern</v>
      </c>
      <c r="R11" s="111" t="str">
        <f>IF(AND(O11/L11&gt;1.05, O11/M11&gt;1.05,O11/N11&gt;1.05), "BL","no pattern")</f>
        <v>no pattern</v>
      </c>
      <c r="S11" s="38" t="str">
        <f>IF(AND(L11/M11&lt;1.2, M11/N11&lt;1.2,N11/L11&lt;1.2,O11/L11&lt;1.2, O11/M11&lt;1.2,O11/N11&lt;1.2,L11/O11&lt;1.2), "everywhere","no pattern")</f>
        <v>everywhere</v>
      </c>
      <c r="T11" s="110">
        <v>99.572864321608051</v>
      </c>
      <c r="U11" s="33">
        <v>98.693467336683412</v>
      </c>
      <c r="V11" s="33">
        <v>98.643216080402013</v>
      </c>
      <c r="W11" s="33">
        <v>100</v>
      </c>
      <c r="X11" s="111" t="str">
        <f>IF(AND(T11/V11&gt;1.2, T11/W11&gt;1.2,U11/V11&gt;1.2,U11/W11&gt;1.2,T11/U11&lt;1.5), "RG","no pattern")</f>
        <v>no pattern</v>
      </c>
      <c r="Y11" s="111" t="str">
        <f>IF(AND(T11/W11&gt;1.2, U11/W11&gt;1.2,V11/W11&gt;1.2, T11/V11&lt;1.5, U11/V11&lt;1.4), "RGBK","no pattern")</f>
        <v>no pattern</v>
      </c>
      <c r="Z11" s="111" t="str">
        <f>IF(AND(W11/T11&gt;1.05, W11/U11&gt;1.05,W11/V11&gt;1.05), "BL","no pattern")</f>
        <v>no pattern</v>
      </c>
      <c r="AA11" s="38" t="str">
        <f>IF(AND(T11/U11&lt;1.2, V11/T11&lt;1.2,V11/T11&lt;1.2,W11/T11&lt;1.2, W11/U11&lt;1.2,W11/V11&lt;1.2,T11/W11&lt;1.2), "everywhere","no pattern")</f>
        <v>everywhere</v>
      </c>
      <c r="AB11" s="39">
        <f>COUNTIF($H11:$AA11,"RG")</f>
        <v>0</v>
      </c>
      <c r="AC11" s="40">
        <f>COUNTIF($H11:$AA11,"RGBK")</f>
        <v>0</v>
      </c>
      <c r="AD11" s="41">
        <f>COUNTIF($H11:$AA11,"BL")</f>
        <v>0</v>
      </c>
      <c r="AE11" s="42">
        <f>COUNTIF($H11:$AA11,"everywhere")</f>
        <v>3</v>
      </c>
      <c r="AF11" s="43" t="s">
        <v>9</v>
      </c>
      <c r="AG11" s="8"/>
    </row>
    <row r="12" spans="1:101" s="5" customFormat="1" ht="15.75" customHeight="1" x14ac:dyDescent="0.75">
      <c r="A12" s="95">
        <v>175.02440000000001</v>
      </c>
      <c r="B12" s="99" t="s">
        <v>252</v>
      </c>
      <c r="C12" s="104" t="s">
        <v>288</v>
      </c>
      <c r="D12" s="110">
        <v>10.843373493975903</v>
      </c>
      <c r="E12" s="33">
        <v>9.4879518072289155</v>
      </c>
      <c r="F12" s="33">
        <v>15.813253012048195</v>
      </c>
      <c r="G12" s="33">
        <v>100</v>
      </c>
      <c r="H12" s="111" t="str">
        <f>IF(AND(D12/F12&gt;1.2, D12/G12&gt;1.2,E12/F12&gt;1.2,E12/G12&gt;1.2,D12/E12&lt;1.3), "RG","no pattern")</f>
        <v>no pattern</v>
      </c>
      <c r="I12" s="111" t="str">
        <f>IF(AND(D12/G12&gt;1.2, E12/G12&gt;1.2,F12/G12&gt;1.2, D12/F12&lt;1.5, E12/F12&lt;1.4), "RGBK","no pattern")</f>
        <v>no pattern</v>
      </c>
      <c r="J12" s="111" t="str">
        <f>IF(AND(G12/D12&gt;1.05, G12/E12&gt;1.05,G12/F12&gt;1.05), "BL","no pattern")</f>
        <v>BL</v>
      </c>
      <c r="K12" s="38" t="str">
        <f>IF(AND(D12/E12&lt;1.2, E12/F12&lt;1.2,F12/D12&lt;1.2,G12/D12&lt;1.2, G12/E12&lt;1.2,G12/F12&lt;1.2,D12/G12&lt;1.2), "everywhere","no pattern")</f>
        <v>no pattern</v>
      </c>
      <c r="L12" s="110">
        <v>26.273885350318473</v>
      </c>
      <c r="M12" s="33">
        <v>18.630573248407643</v>
      </c>
      <c r="N12" s="33">
        <v>39.331210191082803</v>
      </c>
      <c r="O12" s="33">
        <v>100</v>
      </c>
      <c r="P12" s="111" t="str">
        <f>IF(AND(L12/N12&gt;1.2, L12/O12&gt;1.2,M12/N12&gt;1.2,M12/O12&gt;1.2,L12/M12&lt;1.5), "RG","no pattern")</f>
        <v>no pattern</v>
      </c>
      <c r="Q12" s="111" t="str">
        <f>IF(AND(L12/O12&gt;1.2, M12/O12&gt;1.2,N12/O12&gt;1.2, L12/N12&lt;1.5, M12/N12&lt;1.4), "RGBK","no pattern")</f>
        <v>no pattern</v>
      </c>
      <c r="R12" s="111" t="str">
        <f>IF(AND(O12/L12&gt;1.05, O12/M12&gt;1.05,O12/N12&gt;1.05), "BL","no pattern")</f>
        <v>BL</v>
      </c>
      <c r="S12" s="38" t="str">
        <f>IF(AND(L12/M12&lt;1.2, M12/N12&lt;1.2,N12/L12&lt;1.2,O12/L12&lt;1.2, O12/M12&lt;1.2,O12/N12&lt;1.2,L12/O12&lt;1.2), "everywhere","no pattern")</f>
        <v>no pattern</v>
      </c>
      <c r="T12" s="110">
        <v>26.777251184834121</v>
      </c>
      <c r="U12" s="33">
        <v>23.933649289099524</v>
      </c>
      <c r="V12" s="33">
        <v>28.199052132701421</v>
      </c>
      <c r="W12" s="33">
        <v>100</v>
      </c>
      <c r="X12" s="111" t="str">
        <f>IF(AND(T12/V12&gt;1.2, T12/W12&gt;1.2,U12/V12&gt;1.2,U12/W12&gt;1.2,T12/U12&lt;1.5), "RG","no pattern")</f>
        <v>no pattern</v>
      </c>
      <c r="Y12" s="111" t="str">
        <f>IF(AND(T12/W12&gt;1.2, U12/W12&gt;1.2,V12/W12&gt;1.2, T12/V12&lt;1.5, U12/V12&lt;1.4), "RGBK","no pattern")</f>
        <v>no pattern</v>
      </c>
      <c r="Z12" s="111" t="str">
        <f>IF(AND(W12/T12&gt;1.05, W12/U12&gt;1.05,W12/V12&gt;1.05), "BL","no pattern")</f>
        <v>BL</v>
      </c>
      <c r="AA12" s="38" t="str">
        <f>IF(AND(T12/U12&lt;1.2, V12/T12&lt;1.2,V12/T12&lt;1.2,W12/T12&lt;1.2, W12/U12&lt;1.2,W12/V12&lt;1.2,T12/W12&lt;1.2), "everywhere","no pattern")</f>
        <v>no pattern</v>
      </c>
      <c r="AB12" s="39">
        <f>COUNTIF($H12:$AA12,"RG")</f>
        <v>0</v>
      </c>
      <c r="AC12" s="40">
        <f>COUNTIF($H12:$AA12,"RGBK")</f>
        <v>0</v>
      </c>
      <c r="AD12" s="41">
        <f>COUNTIF($H12:$AA12,"BL")</f>
        <v>3</v>
      </c>
      <c r="AE12" s="42">
        <f>COUNTIF($H12:$AA12,"everywhere")</f>
        <v>0</v>
      </c>
      <c r="AF12" s="43" t="s">
        <v>150</v>
      </c>
      <c r="AG12" s="8"/>
      <c r="AH12" s="7"/>
      <c r="AI12" s="7"/>
      <c r="AJ12" s="7"/>
      <c r="AK12" s="7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15.75" customHeight="1" x14ac:dyDescent="0.75">
      <c r="A13" s="95">
        <v>175.11869999999999</v>
      </c>
      <c r="B13" s="99" t="s">
        <v>34</v>
      </c>
      <c r="C13" s="104" t="s">
        <v>290</v>
      </c>
      <c r="D13" s="112">
        <v>59.042553191489361</v>
      </c>
      <c r="E13" s="45">
        <v>59.574468085106375</v>
      </c>
      <c r="F13" s="45">
        <v>62.588652482269495</v>
      </c>
      <c r="G13" s="45">
        <v>100</v>
      </c>
      <c r="H13" s="113" t="str">
        <f>IF(AND(D13/F13&gt;1.2, D13/G13&gt;1.2,E13/F13&gt;1.2,E13/G13&gt;1.2,D13/E13&lt;1.5), "RG","no pattern")</f>
        <v>no pattern</v>
      </c>
      <c r="I13" s="113" t="str">
        <f>IF(AND(D13/G13&gt;1.2, E13/G13&gt;1.2,F13/G13&gt;1.2, D13/F13&lt;1.5, E13/F13&lt;1.4), "RGBK","no pattern")</f>
        <v>no pattern</v>
      </c>
      <c r="J13" s="113" t="str">
        <f>IF(AND(G13/D13&gt;1.05, G13/E13&gt;1.05,G13/F13&gt;1.05), "BL","no pattern")</f>
        <v>BL</v>
      </c>
      <c r="K13" s="44" t="str">
        <f>IF(AND(D13/E13&lt;1.2, E13/F13&lt;1.2,F13/D13&lt;1.2,G13/D13&lt;1.2, G13/E13&lt;1.2,G13/F13&lt;1.2,D13/G13&lt;1.2), "everywhere","no pattern")</f>
        <v>no pattern</v>
      </c>
      <c r="L13" s="112">
        <v>88.581167447805711</v>
      </c>
      <c r="M13" s="45">
        <v>74.265019173412867</v>
      </c>
      <c r="N13" s="45">
        <v>94.759267149552613</v>
      </c>
      <c r="O13" s="45">
        <v>100</v>
      </c>
      <c r="P13" s="113" t="str">
        <f>IF(AND(L13/N13&gt;1.2, L13/O13&gt;1.2,M13/N13&gt;1.2,M13/O13&gt;1.2,L13/M13&lt;1.5), "RG","no pattern")</f>
        <v>no pattern</v>
      </c>
      <c r="Q13" s="113" t="str">
        <f>IF(AND(L13/O13&gt;1.2, M13/O13&gt;1.2,N13/O13&gt;1.2, L13/N13&lt;1.5, M13/N13&lt;1.4), "RGBK","no pattern")</f>
        <v>no pattern</v>
      </c>
      <c r="R13" s="113" t="str">
        <f>IF(AND(O13/L13&gt;1.03, O13/M13&gt;1.03,O13/N13&gt;1.03), "BL","no pattern")</f>
        <v>BL</v>
      </c>
      <c r="S13" s="44" t="str">
        <f>IF(AND(L13/M13&lt;1.2, M13/N13&lt;1.2,N13/L13&lt;1.2,O13/L13&lt;1.2, O13/M13&lt;1.2,O13/N13&lt;1.2,L13/O13&lt;1.2), "everywhere","no pattern")</f>
        <v>no pattern</v>
      </c>
      <c r="T13" s="112">
        <v>98.332009531374112</v>
      </c>
      <c r="U13" s="45">
        <v>90.309769658459103</v>
      </c>
      <c r="V13" s="45">
        <v>100</v>
      </c>
      <c r="W13" s="45">
        <v>91.18347895154885</v>
      </c>
      <c r="X13" s="113" t="str">
        <f>IF(AND(T13/V13&gt;1.2, T13/W13&gt;1.2,U13/V13&gt;1.2,U13/W13&gt;1.2,T13/U13&lt;1.5), "RG","no pattern")</f>
        <v>no pattern</v>
      </c>
      <c r="Y13" s="113" t="str">
        <f>IF(AND(T13/W13&gt;1.2, U13/W13&gt;1.2,V13/W13&gt;1.2, T13/V13&lt;1.5, U13/V13&lt;1.4), "RGBK","no pattern")</f>
        <v>no pattern</v>
      </c>
      <c r="Z13" s="113" t="str">
        <f>IF(AND(W13/T13&gt;1.05, W13/U13&gt;1.05,W13/V13&gt;1.05), "BL","no pattern")</f>
        <v>no pattern</v>
      </c>
      <c r="AA13" s="44" t="str">
        <f>IF(AND(T13/U13&lt;1.2, V13/T13&lt;1.2,V13/T13&lt;1.2,W13/T13&lt;1.2, W13/U13&lt;1.2,W13/V13&lt;1.2,T13/W13&lt;1.2), "everywhere","no pattern")</f>
        <v>everywhere</v>
      </c>
      <c r="AB13" s="39">
        <f>COUNTIF($H13:$AA13,"RG")</f>
        <v>0</v>
      </c>
      <c r="AC13" s="40">
        <f>COUNTIF($H13:$AA13,"RGBK")</f>
        <v>0</v>
      </c>
      <c r="AD13" s="41">
        <f>COUNTIF($H13:$AA13,"BL")</f>
        <v>2</v>
      </c>
      <c r="AE13" s="42">
        <f>COUNTIF($H13:$AA13,"everywhere")</f>
        <v>1</v>
      </c>
      <c r="AF13" s="43" t="s">
        <v>150</v>
      </c>
      <c r="AG13" s="8"/>
    </row>
    <row r="14" spans="1:101" ht="15.75" customHeight="1" x14ac:dyDescent="0.75">
      <c r="A14" s="95">
        <v>180.06620000000001</v>
      </c>
      <c r="B14" s="99" t="s">
        <v>18</v>
      </c>
      <c r="C14" s="104" t="s">
        <v>288</v>
      </c>
      <c r="D14" s="110">
        <v>85.365853658536579</v>
      </c>
      <c r="E14" s="33">
        <v>82.926829268292678</v>
      </c>
      <c r="F14" s="33">
        <v>87.804878048780481</v>
      </c>
      <c r="G14" s="33">
        <v>100.00000000000001</v>
      </c>
      <c r="H14" s="111" t="str">
        <f>IF(AND(D14/F14&gt;1.2, D14/G14&gt;1.2,E14/F14&gt;1.2,E14/G14&gt;1.2,D14/E14&lt;1.3), "RG","no pattern")</f>
        <v>no pattern</v>
      </c>
      <c r="I14" s="111" t="str">
        <f>IF(AND(D14/G14&gt;1.2, E14/G14&gt;1.2,F14/G14&gt;1.2, D14/F14&lt;1.5, E14/F14&lt;1.4), "RGBK","no pattern")</f>
        <v>no pattern</v>
      </c>
      <c r="J14" s="111" t="str">
        <f>IF(AND(G14/D14&gt;1.05, G14/E14&gt;1.05,G14/F14&gt;1.05), "BL","no pattern")</f>
        <v>BL</v>
      </c>
      <c r="K14" s="38" t="str">
        <f>IF(AND(D14/E14&lt;1.2, E14/F14&lt;1.2,F14/D14&lt;1.2,G14/D14&lt;1.2, G14/E14&lt;1.2,G14/F14&lt;1.2,D14/G14&lt;1.2), "everywhere","no pattern")</f>
        <v>no pattern</v>
      </c>
      <c r="L14" s="110">
        <v>97.288135593220332</v>
      </c>
      <c r="M14" s="33">
        <v>93.898305084745772</v>
      </c>
      <c r="N14" s="33">
        <v>96.271186440677965</v>
      </c>
      <c r="O14" s="33">
        <v>100</v>
      </c>
      <c r="P14" s="111" t="str">
        <f>IF(AND(L14/N14&gt;1.2, L14/O14&gt;1.2,M14/N14&gt;1.2,M14/O14&gt;1.2,L14/M14&lt;1.5), "RG","no pattern")</f>
        <v>no pattern</v>
      </c>
      <c r="Q14" s="111" t="str">
        <f>IF(AND(L14/O14&gt;1.2, M14/O14&gt;1.2,N14/O14&gt;1.2, L14/N14&lt;1.5, M14/N14&lt;1.4), "RGBK","no pattern")</f>
        <v>no pattern</v>
      </c>
      <c r="R14" s="111" t="str">
        <f>IF(AND(O14/L14&gt;1.05, O14/M14&gt;1.05,O14/N14&gt;1.05), "BL","no pattern")</f>
        <v>no pattern</v>
      </c>
      <c r="S14" s="38" t="str">
        <f>IF(AND(L14/M14&lt;1.2, M14/N14&lt;1.2,N14/L14&lt;1.2,O14/L14&lt;1.2, O14/M14&lt;1.2,O14/N14&lt;1.2,L14/O14&lt;1.2), "everywhere","no pattern")</f>
        <v>everywhere</v>
      </c>
      <c r="T14" s="110">
        <v>92.181069958847743</v>
      </c>
      <c r="U14" s="33">
        <v>100</v>
      </c>
      <c r="V14" s="33">
        <v>88.47736625514402</v>
      </c>
      <c r="W14" s="33">
        <v>90.946502057613174</v>
      </c>
      <c r="X14" s="111" t="str">
        <f>IF(AND(T14/V14&gt;1.2, T14/W14&gt;1.2,U14/V14&gt;1.2,U14/W14&gt;1.2,T14/U14&lt;1.5), "RG","no pattern")</f>
        <v>no pattern</v>
      </c>
      <c r="Y14" s="111" t="str">
        <f>IF(AND(T14/W14&gt;1.2, U14/W14&gt;1.2,V14/W14&gt;1.2, T14/V14&lt;1.5, U14/V14&lt;1.4), "RGBK","no pattern")</f>
        <v>no pattern</v>
      </c>
      <c r="Z14" s="111" t="str">
        <f>IF(AND(W14/T14&gt;1.05, W14/U14&gt;1.05,W14/V14&gt;1.05), "BL","no pattern")</f>
        <v>no pattern</v>
      </c>
      <c r="AA14" s="38" t="str">
        <f>IF(AND(T14/U14&lt;1.2, V14/T14&lt;1.2,V14/T14&lt;1.2,W14/T14&lt;1.2, W14/U14&lt;1.2,W14/V14&lt;1.2,T14/W14&lt;1.2), "everywhere","no pattern")</f>
        <v>everywhere</v>
      </c>
      <c r="AB14" s="39">
        <f>COUNTIF($H14:$AA14,"RG")</f>
        <v>0</v>
      </c>
      <c r="AC14" s="40">
        <f>COUNTIF($H14:$AA14,"RGBK")</f>
        <v>0</v>
      </c>
      <c r="AD14" s="41">
        <f>COUNTIF($H14:$AA14,"BL")</f>
        <v>1</v>
      </c>
      <c r="AE14" s="42">
        <f>COUNTIF($H14:$AA14,"everywhere")</f>
        <v>2</v>
      </c>
      <c r="AF14" s="43" t="s">
        <v>9</v>
      </c>
      <c r="AG14" s="8"/>
    </row>
    <row r="15" spans="1:101" s="5" customFormat="1" ht="15.75" customHeight="1" x14ac:dyDescent="0.75">
      <c r="A15" s="95">
        <v>184.00129999999999</v>
      </c>
      <c r="B15" s="99" t="s">
        <v>19</v>
      </c>
      <c r="C15" s="104" t="s">
        <v>288</v>
      </c>
      <c r="D15" s="110">
        <v>91.851851851851862</v>
      </c>
      <c r="E15" s="33">
        <v>100</v>
      </c>
      <c r="F15" s="33">
        <v>85.185185185185176</v>
      </c>
      <c r="G15" s="33">
        <v>95.555555555555543</v>
      </c>
      <c r="H15" s="111" t="str">
        <f>IF(AND(D15/F15&gt;1.2, D15/G15&gt;1.2,E15/F15&gt;1.2,E15/G15&gt;1.2,D15/E15&lt;1.3), "RG","no pattern")</f>
        <v>no pattern</v>
      </c>
      <c r="I15" s="111" t="str">
        <f>IF(AND(D15/G15&gt;1.2, E15/G15&gt;1.2,F15/G15&gt;1.2, D15/F15&lt;1.5, E15/F15&lt;1.4), "RGBK","no pattern")</f>
        <v>no pattern</v>
      </c>
      <c r="J15" s="111" t="str">
        <f>IF(AND(G15/D15&gt;1.05, G15/E15&gt;1.05,G15/F15&gt;1.05), "BL","no pattern")</f>
        <v>no pattern</v>
      </c>
      <c r="K15" s="38" t="str">
        <f>IF(AND(D15/E15&lt;1.2, E15/F15&lt;1.2,F15/D15&lt;1.2,G15/D15&lt;1.2, G15/E15&lt;1.2,G15/F15&lt;1.2,D15/G15&lt;1.2), "everywhere","no pattern")</f>
        <v>everywhere</v>
      </c>
      <c r="L15" s="110">
        <v>96.590909090909093</v>
      </c>
      <c r="M15" s="33">
        <v>100.00000000000001</v>
      </c>
      <c r="N15" s="33">
        <v>78.409090909090907</v>
      </c>
      <c r="O15" s="33">
        <v>95.454545454545453</v>
      </c>
      <c r="P15" s="111" t="str">
        <f>IF(AND(L15/N15&gt;1.2, L15/O15&gt;1.2,M15/N15&gt;1.2,M15/O15&gt;1.2,L15/M15&lt;1.5), "RG","no pattern")</f>
        <v>no pattern</v>
      </c>
      <c r="Q15" s="111" t="str">
        <f>IF(AND(L15/O15&gt;1.2, M15/O15&gt;1.2,N15/O15&gt;1.2, L15/N15&lt;1.5, M15/N15&lt;1.4), "RGBK","no pattern")</f>
        <v>no pattern</v>
      </c>
      <c r="R15" s="111" t="str">
        <f>IF(AND(O15/L15&gt;1.05, O15/M15&gt;1.05,O15/N15&gt;1.05), "BL","no pattern")</f>
        <v>no pattern</v>
      </c>
      <c r="S15" s="38" t="s">
        <v>9</v>
      </c>
      <c r="T15" s="110">
        <v>98.928024502297092</v>
      </c>
      <c r="U15" s="33">
        <v>99.234303215926488</v>
      </c>
      <c r="V15" s="33">
        <v>98.621745788667681</v>
      </c>
      <c r="W15" s="33">
        <v>100.00000000000001</v>
      </c>
      <c r="X15" s="111" t="str">
        <f>IF(AND(T15/V15&gt;1.2, T15/W15&gt;1.2,U15/V15&gt;1.2,U15/W15&gt;1.2,T15/U15&lt;1.5), "RG","no pattern")</f>
        <v>no pattern</v>
      </c>
      <c r="Y15" s="111" t="str">
        <f>IF(AND(T15/W15&gt;1.2, U15/W15&gt;1.2,V15/W15&gt;1.2, T15/V15&lt;1.5, U15/V15&lt;1.4), "RGBK","no pattern")</f>
        <v>no pattern</v>
      </c>
      <c r="Z15" s="111" t="str">
        <f>IF(AND(W15/T15&gt;1.05, W15/U15&gt;1.05,W15/V15&gt;1.05), "BL","no pattern")</f>
        <v>no pattern</v>
      </c>
      <c r="AA15" s="38" t="str">
        <f>IF(AND(T15/U15&lt;1.2, V15/T15&lt;1.2,V15/T15&lt;1.2,W15/T15&lt;1.2, W15/U15&lt;1.2,W15/V15&lt;1.2,T15/W15&lt;1.2), "everywhere","no pattern")</f>
        <v>everywhere</v>
      </c>
      <c r="AB15" s="39">
        <f>COUNTIF($H15:$AA15,"RG")</f>
        <v>0</v>
      </c>
      <c r="AC15" s="40">
        <f>COUNTIF($H15:$AA15,"RGBK")</f>
        <v>0</v>
      </c>
      <c r="AD15" s="41">
        <f>COUNTIF($H15:$AA15,"BL")</f>
        <v>0</v>
      </c>
      <c r="AE15" s="42">
        <f>COUNTIF($H15:$AA15,"everywhere")</f>
        <v>3</v>
      </c>
      <c r="AF15" s="43" t="s">
        <v>9</v>
      </c>
      <c r="AG15" s="8"/>
      <c r="AH15" s="7"/>
      <c r="AI15" s="7"/>
      <c r="AJ15" s="7"/>
      <c r="AK15" s="7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15.75" customHeight="1" x14ac:dyDescent="0.75">
      <c r="A16" s="95">
        <v>184.09399999999999</v>
      </c>
      <c r="B16" s="99" t="s">
        <v>35</v>
      </c>
      <c r="C16" s="104" t="s">
        <v>291</v>
      </c>
      <c r="D16" s="112">
        <v>91.2</v>
      </c>
      <c r="E16" s="45">
        <v>100</v>
      </c>
      <c r="F16" s="45">
        <v>98.3</v>
      </c>
      <c r="G16" s="45">
        <v>96.4</v>
      </c>
      <c r="H16" s="113" t="str">
        <f>IF(AND(D16/F16&gt;1.2, D16/G16&gt;1.2,E16/F16&gt;1.2,E16/G16&gt;1.2,D16/E16&lt;1.5), "RG","no pattern")</f>
        <v>no pattern</v>
      </c>
      <c r="I16" s="113" t="str">
        <f>IF(AND(D16/G16&gt;1.2, E16/G16&gt;1.2,F16/G16&gt;1.2, D16/F16&lt;1.5, E16/F16&lt;1.4), "RGBK","no pattern")</f>
        <v>no pattern</v>
      </c>
      <c r="J16" s="113" t="str">
        <f>IF(AND(G16/D16&gt;1.05, G16/E16&gt;1.05,G16/F16&gt;1.05), "BL","no pattern")</f>
        <v>no pattern</v>
      </c>
      <c r="K16" s="44" t="str">
        <f>IF(AND(D16/E16&lt;1.2, E16/F16&lt;1.2,F16/D16&lt;1.2,G16/D16&lt;1.2, G16/E16&lt;1.2,G16/F16&lt;1.2,D16/G16&lt;1.2), "everywhere","no pattern")</f>
        <v>everywhere</v>
      </c>
      <c r="L16" s="112">
        <v>97.728419989904083</v>
      </c>
      <c r="M16" s="45">
        <v>98.738011105502267</v>
      </c>
      <c r="N16" s="45">
        <v>100</v>
      </c>
      <c r="O16" s="45">
        <v>99.848561332660267</v>
      </c>
      <c r="P16" s="113" t="str">
        <f>IF(AND(L16/N16&gt;1.2, L16/O16&gt;1.2,M16/N16&gt;1.2,M16/O16&gt;1.2,L16/M16&lt;1.5), "RG","no pattern")</f>
        <v>no pattern</v>
      </c>
      <c r="Q16" s="113" t="str">
        <f>IF(AND(L16/O16&gt;1.2, M16/O16&gt;1.2,N16/O16&gt;1.2, L16/N16&lt;1.5, M16/N16&lt;1.4), "RGBK","no pattern")</f>
        <v>no pattern</v>
      </c>
      <c r="R16" s="113" t="str">
        <f>IF(AND(O16/L16&gt;1.03, O16/M16&gt;1.03,O16/N16&gt;1.03), "BL","no pattern")</f>
        <v>no pattern</v>
      </c>
      <c r="S16" s="44" t="str">
        <f>IF(AND(L16/M16&lt;1.2, M16/N16&lt;1.2,N16/L16&lt;1.2,O16/L16&lt;1.2, O16/M16&lt;1.2,O16/N16&lt;1.2,L16/O16&lt;1.2), "everywhere","no pattern")</f>
        <v>everywhere</v>
      </c>
      <c r="T16" s="112">
        <v>78.125</v>
      </c>
      <c r="U16" s="45">
        <v>92.1875</v>
      </c>
      <c r="V16" s="45">
        <v>82.8125</v>
      </c>
      <c r="W16" s="45">
        <v>100</v>
      </c>
      <c r="X16" s="113" t="str">
        <f>IF(AND(T16/V16&gt;1.2, T16/W16&gt;1.2,U16/V16&gt;1.2,U16/W16&gt;1.2,T16/U16&lt;1.5), "RG","no pattern")</f>
        <v>no pattern</v>
      </c>
      <c r="Y16" s="113" t="str">
        <f>IF(AND(T16/W16&gt;1.2, U16/W16&gt;1.2,V16/W16&gt;1.2, T16/V16&lt;1.5, U16/V16&lt;1.4), "RGBK","no pattern")</f>
        <v>no pattern</v>
      </c>
      <c r="Z16" s="113" t="str">
        <f>IF(AND(W16/T16&gt;1.05, W16/U16&gt;1.05,W16/V16&gt;1.05), "BL","no pattern")</f>
        <v>BL</v>
      </c>
      <c r="AA16" s="44" t="str">
        <f>IF(AND(T16/U16&lt;1.2, V16/T16&lt;1.2,V16/T16&lt;1.2,W16/T16&lt;1.2, W16/U16&lt;1.2,W16/V16&lt;1.2,T16/W16&lt;1.2), "everywhere","no pattern")</f>
        <v>no pattern</v>
      </c>
      <c r="AB16" s="39">
        <f>COUNTIF($H16:$AA16,"RG")</f>
        <v>0</v>
      </c>
      <c r="AC16" s="40">
        <f>COUNTIF($H16:$AA16,"RGBK")</f>
        <v>0</v>
      </c>
      <c r="AD16" s="41">
        <f>COUNTIF($H16:$AA16,"BL")</f>
        <v>1</v>
      </c>
      <c r="AE16" s="42">
        <f>COUNTIF($H16:$AA16,"everywhere")</f>
        <v>2</v>
      </c>
      <c r="AF16" s="43" t="s">
        <v>9</v>
      </c>
      <c r="AG16" s="8"/>
    </row>
    <row r="17" spans="1:101" ht="15.75" customHeight="1" x14ac:dyDescent="0.75">
      <c r="A17" s="95">
        <v>197.13910000000001</v>
      </c>
      <c r="B17" s="99" t="s">
        <v>36</v>
      </c>
      <c r="C17" s="104" t="s">
        <v>291</v>
      </c>
      <c r="D17" s="112">
        <v>66.688940862011364</v>
      </c>
      <c r="E17" s="45">
        <v>60.441029067824928</v>
      </c>
      <c r="F17" s="45">
        <v>65.486134313397926</v>
      </c>
      <c r="G17" s="45">
        <v>100</v>
      </c>
      <c r="H17" s="113" t="str">
        <f>IF(AND(D17/F17&gt;1.2, D17/G17&gt;1.2,E17/F17&gt;1.2,E17/G17&gt;1.2,D17/E17&lt;1.5), "RG","no pattern")</f>
        <v>no pattern</v>
      </c>
      <c r="I17" s="113" t="str">
        <f>IF(AND(D17/G17&gt;1.2, E17/G17&gt;1.2,F17/G17&gt;1.2, D17/F17&lt;1.5, E17/F17&lt;1.4), "RGBK","no pattern")</f>
        <v>no pattern</v>
      </c>
      <c r="J17" s="113" t="str">
        <f>IF(AND(G17/D17&gt;1.05, G17/E17&gt;1.05,G17/F17&gt;1.05), "BL","no pattern")</f>
        <v>BL</v>
      </c>
      <c r="K17" s="44" t="str">
        <f>IF(AND(D17/E17&lt;1.2, E17/F17&lt;1.2,F17/D17&lt;1.2,G17/D17&lt;1.2, G17/E17&lt;1.2,G17/F17&lt;1.2,D17/G17&lt;1.2), "everywhere","no pattern")</f>
        <v>no pattern</v>
      </c>
      <c r="L17" s="112">
        <v>72.910372608257816</v>
      </c>
      <c r="M17" s="45">
        <v>42.497482376636455</v>
      </c>
      <c r="N17" s="45">
        <v>88.62034239677746</v>
      </c>
      <c r="O17" s="45">
        <v>100</v>
      </c>
      <c r="P17" s="113" t="str">
        <f>IF(AND(L17/N17&gt;1.2, L17/O17&gt;1.2,M17/N17&gt;1.2,M17/O17&gt;1.2,L17/M17&lt;1.5), "RG","no pattern")</f>
        <v>no pattern</v>
      </c>
      <c r="Q17" s="113" t="str">
        <f>IF(AND(L17/O17&gt;1.2, M17/O17&gt;1.2,N17/O17&gt;1.2, L17/N17&lt;1.5, M17/N17&lt;1.4), "RGBK","no pattern")</f>
        <v>no pattern</v>
      </c>
      <c r="R17" s="113" t="str">
        <f>IF(AND(O17/L17&gt;1.03, O17/M17&gt;1.03,O17/N17&gt;1.03), "BL","no pattern")</f>
        <v>BL</v>
      </c>
      <c r="S17" s="44" t="str">
        <f>IF(AND(L17/M17&lt;1.2, M17/N17&lt;1.2,N17/L17&lt;1.2,O17/L17&lt;1.2, O17/M17&lt;1.2,O17/N17&lt;1.2,L17/O17&lt;1.2), "everywhere","no pattern")</f>
        <v>no pattern</v>
      </c>
      <c r="T17" s="112">
        <v>80.853994490358119</v>
      </c>
      <c r="U17" s="45">
        <v>50.964187327823687</v>
      </c>
      <c r="V17" s="45">
        <v>80.371900826446293</v>
      </c>
      <c r="W17" s="45">
        <v>100</v>
      </c>
      <c r="X17" s="113" t="str">
        <f>IF(AND(T17/V17&gt;1.2, T17/W17&gt;1.2,U17/V17&gt;1.2,U17/W17&gt;1.2,T17/U17&lt;1.5), "RG","no pattern")</f>
        <v>no pattern</v>
      </c>
      <c r="Y17" s="113" t="str">
        <f>IF(AND(T17/W17&gt;1.2, U17/W17&gt;1.2,V17/W17&gt;1.2, T17/V17&lt;1.5, U17/V17&lt;1.4), "RGBK","no pattern")</f>
        <v>no pattern</v>
      </c>
      <c r="Z17" s="113" t="str">
        <f>IF(AND(W17/T17&gt;1.05, W17/U17&gt;1.05,W17/V17&gt;1.05), "BL","no pattern")</f>
        <v>BL</v>
      </c>
      <c r="AA17" s="44" t="str">
        <f>IF(AND(T17/U17&lt;1.2, V17/T17&lt;1.2,V17/T17&lt;1.2,W17/T17&lt;1.2, W17/U17&lt;1.2,W17/V17&lt;1.2,T17/W17&lt;1.2), "everywhere","no pattern")</f>
        <v>no pattern</v>
      </c>
      <c r="AB17" s="39">
        <f>COUNTIF($H17:$AA17,"RG")</f>
        <v>0</v>
      </c>
      <c r="AC17" s="40">
        <f>COUNTIF($H17:$AA17,"RGBK")</f>
        <v>0</v>
      </c>
      <c r="AD17" s="41">
        <f>COUNTIF($H17:$AA17,"BL")</f>
        <v>3</v>
      </c>
      <c r="AE17" s="42">
        <f>COUNTIF($H17:$AA17,"everywhere")</f>
        <v>0</v>
      </c>
      <c r="AF17" s="43" t="s">
        <v>150</v>
      </c>
      <c r="AG17" s="8"/>
    </row>
    <row r="18" spans="1:101" s="5" customFormat="1" ht="15.75" customHeight="1" x14ac:dyDescent="0.75">
      <c r="A18" s="95">
        <v>199.17</v>
      </c>
      <c r="B18" s="99" t="s">
        <v>203</v>
      </c>
      <c r="C18" s="104" t="s">
        <v>288</v>
      </c>
      <c r="D18" s="110">
        <v>96.792849631966348</v>
      </c>
      <c r="E18" s="33">
        <v>97.686645636172443</v>
      </c>
      <c r="F18" s="33">
        <v>100</v>
      </c>
      <c r="G18" s="33">
        <v>99.158780231335442</v>
      </c>
      <c r="H18" s="111" t="str">
        <f>IF(AND(D18/F18&gt;1.2, D18/G18&gt;1.2,E18/F18&gt;1.2,E18/G18&gt;1.2,D18/E18&lt;1.3), "RG","no pattern")</f>
        <v>no pattern</v>
      </c>
      <c r="I18" s="111" t="str">
        <f>IF(AND(D18/G18&gt;1.2, E18/G18&gt;1.2,F18/G18&gt;1.2, D18/F18&lt;1.5, E18/F18&lt;1.4), "RGBK","no pattern")</f>
        <v>no pattern</v>
      </c>
      <c r="J18" s="111" t="str">
        <f>IF(AND(G18/D18&gt;1.05, G18/E18&gt;1.05,G18/F18&gt;1.05), "BL","no pattern")</f>
        <v>no pattern</v>
      </c>
      <c r="K18" s="38" t="str">
        <f>IF(AND(D18/E18&lt;1.2, E18/F18&lt;1.2,F18/D18&lt;1.2,G18/D18&lt;1.2, G18/E18&lt;1.2,G18/F18&lt;1.2,D18/G18&lt;1.2), "everywhere","no pattern")</f>
        <v>everywhere</v>
      </c>
      <c r="L18" s="110">
        <v>97.650840751730968</v>
      </c>
      <c r="M18" s="33">
        <v>96.834817012858565</v>
      </c>
      <c r="N18" s="33">
        <v>100</v>
      </c>
      <c r="O18" s="33">
        <v>96.2166172106825</v>
      </c>
      <c r="P18" s="111" t="str">
        <f>IF(AND(L18/N18&gt;1.2, L18/O18&gt;1.2,M18/N18&gt;1.2,M18/O18&gt;1.2,L18/M18&lt;1.5), "RG","no pattern")</f>
        <v>no pattern</v>
      </c>
      <c r="Q18" s="111" t="str">
        <f>IF(AND(L18/O18&gt;1.2, M18/O18&gt;1.2,N18/O18&gt;1.2, L18/N18&lt;1.5, M18/N18&lt;1.4), "RGBK","no pattern")</f>
        <v>no pattern</v>
      </c>
      <c r="R18" s="111" t="str">
        <f>IF(AND(O18/L18&gt;1.05, O18/M18&gt;1.05,O18/N18&gt;1.05), "BL","no pattern")</f>
        <v>no pattern</v>
      </c>
      <c r="S18" s="38" t="str">
        <f>IF(AND(L18/M18&lt;1.2, M18/N18&lt;1.2,N18/L18&lt;1.2,O18/L18&lt;1.2, O18/M18&lt;1.2,O18/N18&lt;1.2,L18/O18&lt;1.2), "everywhere","no pattern")</f>
        <v>everywhere</v>
      </c>
      <c r="T18" s="110">
        <v>99.83103351168684</v>
      </c>
      <c r="U18" s="33">
        <v>99.464939453675029</v>
      </c>
      <c r="V18" s="33">
        <v>99.211489721205297</v>
      </c>
      <c r="W18" s="33">
        <v>100</v>
      </c>
      <c r="X18" s="111" t="str">
        <f>IF(AND(T18/V18&gt;1.2, T18/W18&gt;1.2,U18/V18&gt;1.2,U18/W18&gt;1.2,T18/U18&lt;1.5), "RG","no pattern")</f>
        <v>no pattern</v>
      </c>
      <c r="Y18" s="111" t="str">
        <f>IF(AND(T18/W18&gt;1.2, U18/W18&gt;1.2,V18/W18&gt;1.2, T18/V18&lt;1.5, U18/V18&lt;1.4), "RGBK","no pattern")</f>
        <v>no pattern</v>
      </c>
      <c r="Z18" s="111" t="str">
        <f>IF(AND(W18/T18&gt;1.05, W18/U18&gt;1.05,W18/V18&gt;1.05), "BL","no pattern")</f>
        <v>no pattern</v>
      </c>
      <c r="AA18" s="38" t="str">
        <f>IF(AND(T18/U18&lt;1.2, V18/T18&lt;1.2,V18/T18&lt;1.2,W18/T18&lt;1.2, W18/U18&lt;1.2,W18/V18&lt;1.2,T18/W18&lt;1.2), "everywhere","no pattern")</f>
        <v>everywhere</v>
      </c>
      <c r="AB18" s="39">
        <f>COUNTIF($H18:$AA18,"RG")</f>
        <v>0</v>
      </c>
      <c r="AC18" s="40">
        <f>COUNTIF($H18:$AA18,"RGBK")</f>
        <v>0</v>
      </c>
      <c r="AD18" s="41">
        <f>COUNTIF($H18:$AA18,"BL")</f>
        <v>0</v>
      </c>
      <c r="AE18" s="42">
        <f>COUNTIF($H18:$AA18,"everywhere")</f>
        <v>3</v>
      </c>
      <c r="AF18" s="43" t="s">
        <v>9</v>
      </c>
      <c r="AG18" s="8"/>
      <c r="AH18" s="7"/>
      <c r="AI18" s="7"/>
      <c r="AJ18" s="7"/>
      <c r="AK18" s="7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ht="15.75" customHeight="1" x14ac:dyDescent="0.75">
      <c r="A19" s="95">
        <v>227.1138</v>
      </c>
      <c r="B19" s="99" t="s">
        <v>37</v>
      </c>
      <c r="C19" s="104" t="s">
        <v>290</v>
      </c>
      <c r="D19" s="112">
        <v>55.202541699761724</v>
      </c>
      <c r="E19" s="45">
        <v>50.701615038390258</v>
      </c>
      <c r="F19" s="45">
        <v>52.846174212337836</v>
      </c>
      <c r="G19" s="45">
        <v>100</v>
      </c>
      <c r="H19" s="113" t="str">
        <f>IF(AND(D19/F19&gt;1.2, D19/G19&gt;1.2,E19/F19&gt;1.2,E19/G19&gt;1.2,D19/E19&lt;1.5), "RG","no pattern")</f>
        <v>no pattern</v>
      </c>
      <c r="I19" s="113" t="str">
        <f>IF(AND(D19/G19&gt;1.2, E19/G19&gt;1.2,F19/G19&gt;1.2, D19/F19&lt;1.5, E19/F19&lt;1.4), "RGBK","no pattern")</f>
        <v>no pattern</v>
      </c>
      <c r="J19" s="113" t="str">
        <f>IF(AND(G19/D19&gt;1.05, G19/E19&gt;1.05,G19/F19&gt;1.05), "BL","no pattern")</f>
        <v>BL</v>
      </c>
      <c r="K19" s="44" t="str">
        <f>IF(AND(D19/E19&lt;1.2, E19/F19&lt;1.2,F19/D19&lt;1.2,G19/D19&lt;1.2, G19/E19&lt;1.2,G19/F19&lt;1.2,D19/G19&lt;1.2), "everywhere","no pattern")</f>
        <v>no pattern</v>
      </c>
      <c r="L19" s="112">
        <v>71.994744909130731</v>
      </c>
      <c r="M19" s="45">
        <v>52.966936719947448</v>
      </c>
      <c r="N19" s="45">
        <v>83.424567549813887</v>
      </c>
      <c r="O19" s="45">
        <v>100</v>
      </c>
      <c r="P19" s="113" t="str">
        <f>IF(AND(L19/N19&gt;1.2, L19/O19&gt;1.2,M19/N19&gt;1.2,M19/O19&gt;1.2,L19/M19&lt;1.5), "RG","no pattern")</f>
        <v>no pattern</v>
      </c>
      <c r="Q19" s="113" t="str">
        <f>IF(AND(L19/O19&gt;1.2, M19/O19&gt;1.2,N19/O19&gt;1.2, L19/N19&lt;1.5, M19/N19&lt;1.4), "RGBK","no pattern")</f>
        <v>no pattern</v>
      </c>
      <c r="R19" s="113" t="str">
        <f>IF(AND(O19/L19&gt;1.03, O19/M19&gt;1.03,O19/N19&gt;1.03), "BL","no pattern")</f>
        <v>BL</v>
      </c>
      <c r="S19" s="44" t="str">
        <f>IF(AND(L19/M19&lt;1.2, M19/N19&lt;1.2,N19/L19&lt;1.2,O19/L19&lt;1.2, O19/M19&lt;1.2,O19/N19&lt;1.2,L19/O19&lt;1.2), "everywhere","no pattern")</f>
        <v>no pattern</v>
      </c>
      <c r="T19" s="112">
        <v>77.22632322915031</v>
      </c>
      <c r="U19" s="45">
        <v>52.756400188471801</v>
      </c>
      <c r="V19" s="45">
        <v>77.22632322915031</v>
      </c>
      <c r="W19" s="45">
        <v>100</v>
      </c>
      <c r="X19" s="113" t="str">
        <f>IF(AND(T19/V19&gt;1.2, T19/W19&gt;1.2,U19/V19&gt;1.2,U19/W19&gt;1.2,T19/U19&lt;1.5), "RG","no pattern")</f>
        <v>no pattern</v>
      </c>
      <c r="Y19" s="113" t="str">
        <f>IF(AND(T19/W19&gt;1.2, U19/W19&gt;1.2,V19/W19&gt;1.2, T19/V19&lt;1.5, U19/V19&lt;1.4), "RGBK","no pattern")</f>
        <v>no pattern</v>
      </c>
      <c r="Z19" s="113" t="str">
        <f>IF(AND(W19/T19&gt;1.05, W19/U19&gt;1.05,W19/V19&gt;1.05), "BL","no pattern")</f>
        <v>BL</v>
      </c>
      <c r="AA19" s="44" t="str">
        <f>IF(AND(T19/U19&lt;1.2, V19/T19&lt;1.2,V19/T19&lt;1.2,W19/T19&lt;1.2, W19/U19&lt;1.2,W19/V19&lt;1.2,T19/W19&lt;1.2), "everywhere","no pattern")</f>
        <v>no pattern</v>
      </c>
      <c r="AB19" s="39">
        <f>COUNTIF($H19:$AA19,"RG")</f>
        <v>0</v>
      </c>
      <c r="AC19" s="40">
        <f>COUNTIF($H19:$AA19,"RGBK")</f>
        <v>0</v>
      </c>
      <c r="AD19" s="41">
        <f>COUNTIF($H19:$AA19,"BL")</f>
        <v>3</v>
      </c>
      <c r="AE19" s="42">
        <f>COUNTIF($H19:$AA19,"everywhere")</f>
        <v>0</v>
      </c>
      <c r="AF19" s="43" t="s">
        <v>150</v>
      </c>
      <c r="AG19" s="8"/>
    </row>
    <row r="20" spans="1:101" ht="15.75" customHeight="1" x14ac:dyDescent="0.75">
      <c r="A20" s="95">
        <v>227.20140000000001</v>
      </c>
      <c r="B20" s="99" t="s">
        <v>204</v>
      </c>
      <c r="C20" s="104" t="s">
        <v>288</v>
      </c>
      <c r="D20" s="110">
        <v>98.895378364652117</v>
      </c>
      <c r="E20" s="33">
        <v>99.288979177247342</v>
      </c>
      <c r="F20" s="33">
        <v>100</v>
      </c>
      <c r="G20" s="33">
        <v>95.784662265109205</v>
      </c>
      <c r="H20" s="111" t="str">
        <f>IF(AND(D20/F20&gt;1.2, D20/G20&gt;1.2,E20/F20&gt;1.2,E20/G20&gt;1.2,D20/E20&lt;1.3), "RG","no pattern")</f>
        <v>no pattern</v>
      </c>
      <c r="I20" s="111" t="str">
        <f>IF(AND(D20/G20&gt;1.2, E20/G20&gt;1.2,F20/G20&gt;1.2, D20/F20&lt;1.5, E20/F20&lt;1.4), "RGBK","no pattern")</f>
        <v>no pattern</v>
      </c>
      <c r="J20" s="111" t="str">
        <f>IF(AND(G20/D20&gt;1.05, G20/E20&gt;1.05,G20/F20&gt;1.05), "BL","no pattern")</f>
        <v>no pattern</v>
      </c>
      <c r="K20" s="38" t="str">
        <f>IF(AND(D20/E20&lt;1.2, E20/F20&lt;1.2,F20/D20&lt;1.2,G20/D20&lt;1.2, G20/E20&lt;1.2,G20/F20&lt;1.2,D20/G20&lt;1.2), "everywhere","no pattern")</f>
        <v>everywhere</v>
      </c>
      <c r="L20" s="110">
        <v>99.694837670594225</v>
      </c>
      <c r="M20" s="33">
        <v>99.10994320589981</v>
      </c>
      <c r="N20" s="33">
        <v>100</v>
      </c>
      <c r="O20" s="33">
        <v>95.871831821649565</v>
      </c>
      <c r="P20" s="111" t="str">
        <f>IF(AND(L20/N20&gt;1.2, L20/O20&gt;1.2,M20/N20&gt;1.2,M20/O20&gt;1.2,L20/M20&lt;1.5), "RG","no pattern")</f>
        <v>no pattern</v>
      </c>
      <c r="Q20" s="111" t="str">
        <f>IF(AND(L20/O20&gt;1.2, M20/O20&gt;1.2,N20/O20&gt;1.2, L20/N20&lt;1.5, M20/N20&lt;1.4), "RGBK","no pattern")</f>
        <v>no pattern</v>
      </c>
      <c r="R20" s="111" t="str">
        <f>IF(AND(O20/L20&gt;1.05, O20/M20&gt;1.05,O20/N20&gt;1.05), "BL","no pattern")</f>
        <v>no pattern</v>
      </c>
      <c r="S20" s="38" t="str">
        <f>IF(AND(L20/M20&lt;1.2, M20/N20&lt;1.2,N20/L20&lt;1.2,O20/L20&lt;1.2, O20/M20&lt;1.2,O20/N20&lt;1.2,L20/O20&lt;1.2), "everywhere","no pattern")</f>
        <v>everywhere</v>
      </c>
      <c r="T20" s="110">
        <v>99.623628476652215</v>
      </c>
      <c r="U20" s="33">
        <v>99.795866292421564</v>
      </c>
      <c r="V20" s="33">
        <v>100</v>
      </c>
      <c r="W20" s="33">
        <v>98.775197754529216</v>
      </c>
      <c r="X20" s="111" t="str">
        <f>IF(AND(T20/V20&gt;1.2, T20/W20&gt;1.2,U20/V20&gt;1.2,U20/W20&gt;1.2,T20/U20&lt;1.5), "RG","no pattern")</f>
        <v>no pattern</v>
      </c>
      <c r="Y20" s="111" t="str">
        <f>IF(AND(T20/W20&gt;1.2, U20/W20&gt;1.2,V20/W20&gt;1.2, T20/V20&lt;1.5, U20/V20&lt;1.4), "RGBK","no pattern")</f>
        <v>no pattern</v>
      </c>
      <c r="Z20" s="111" t="str">
        <f>IF(AND(W20/T20&gt;1.05, W20/U20&gt;1.05,W20/V20&gt;1.05), "BL","no pattern")</f>
        <v>no pattern</v>
      </c>
      <c r="AA20" s="38" t="str">
        <f>IF(AND(T20/U20&lt;1.2, V20/T20&lt;1.2,V20/T20&lt;1.2,W20/T20&lt;1.2, W20/U20&lt;1.2,W20/V20&lt;1.2,T20/W20&lt;1.2), "everywhere","no pattern")</f>
        <v>everywhere</v>
      </c>
      <c r="AB20" s="39">
        <f>COUNTIF($H20:$AA20,"RG")</f>
        <v>0</v>
      </c>
      <c r="AC20" s="40">
        <f>COUNTIF($H20:$AA20,"RGBK")</f>
        <v>0</v>
      </c>
      <c r="AD20" s="41">
        <f>COUNTIF($H20:$AA20,"BL")</f>
        <v>0</v>
      </c>
      <c r="AE20" s="42">
        <f>COUNTIF($H20:$AA20,"everywhere")</f>
        <v>3</v>
      </c>
      <c r="AF20" s="43" t="s">
        <v>9</v>
      </c>
      <c r="AG20" s="8"/>
    </row>
    <row r="21" spans="1:101" ht="15.75" customHeight="1" x14ac:dyDescent="0.75">
      <c r="A21" s="95">
        <v>241.12950000000001</v>
      </c>
      <c r="B21" s="99" t="s">
        <v>38</v>
      </c>
      <c r="C21" s="104" t="s">
        <v>290</v>
      </c>
      <c r="D21" s="112">
        <v>65.611285266457671</v>
      </c>
      <c r="E21" s="45">
        <v>61.103056426332287</v>
      </c>
      <c r="F21" s="45">
        <v>64.188871473354226</v>
      </c>
      <c r="G21" s="45">
        <v>100</v>
      </c>
      <c r="H21" s="113" t="str">
        <f>IF(AND(D21/F21&gt;1.2, D21/G21&gt;1.2,E21/F21&gt;1.2,E21/G21&gt;1.2,D21/E21&lt;1.5), "RG","no pattern")</f>
        <v>no pattern</v>
      </c>
      <c r="I21" s="113" t="str">
        <f>IF(AND(D21/G21&gt;1.2, E21/G21&gt;1.2,F21/G21&gt;1.2, D21/F21&lt;1.5, E21/F21&lt;1.4), "RGBK","no pattern")</f>
        <v>no pattern</v>
      </c>
      <c r="J21" s="113" t="str">
        <f>IF(AND(G21/D21&gt;1.05, G21/E21&gt;1.05,G21/F21&gt;1.05), "BL","no pattern")</f>
        <v>BL</v>
      </c>
      <c r="K21" s="44" t="str">
        <f>IF(AND(D21/E21&lt;1.2, E21/F21&lt;1.2,F21/D21&lt;1.2,G21/D21&lt;1.2, G21/E21&lt;1.2,G21/F21&lt;1.2,D21/G21&lt;1.2), "everywhere","no pattern")</f>
        <v>no pattern</v>
      </c>
      <c r="L21" s="112">
        <v>74.536046912728537</v>
      </c>
      <c r="M21" s="45">
        <v>55.429458433942742</v>
      </c>
      <c r="N21" s="45">
        <v>86.619523973784084</v>
      </c>
      <c r="O21" s="45">
        <v>100</v>
      </c>
      <c r="P21" s="113" t="str">
        <f>IF(AND(L21/N21&gt;1.2, L21/O21&gt;1.2,M21/N21&gt;1.2,M21/O21&gt;1.2,L21/M21&lt;1.5), "RG","no pattern")</f>
        <v>no pattern</v>
      </c>
      <c r="Q21" s="113" t="str">
        <f>IF(AND(L21/O21&gt;1.2, M21/O21&gt;1.2,N21/O21&gt;1.2, L21/N21&lt;1.5, M21/N21&lt;1.4), "RGBK","no pattern")</f>
        <v>no pattern</v>
      </c>
      <c r="R21" s="113" t="str">
        <f>IF(AND(O21/L21&gt;1.03, O21/M21&gt;1.03,O21/N21&gt;1.03), "BL","no pattern")</f>
        <v>BL</v>
      </c>
      <c r="S21" s="44" t="str">
        <f>IF(AND(L21/M21&lt;1.2, M21/N21&lt;1.2,N21/L21&lt;1.2,O21/L21&lt;1.2, O21/M21&lt;1.2,O21/N21&lt;1.2,L21/O21&lt;1.2), "everywhere","no pattern")</f>
        <v>no pattern</v>
      </c>
      <c r="T21" s="112">
        <v>82.753536262308188</v>
      </c>
      <c r="U21" s="45">
        <v>61.106112860498826</v>
      </c>
      <c r="V21" s="45">
        <v>82.48862897985704</v>
      </c>
      <c r="W21" s="45">
        <v>100</v>
      </c>
      <c r="X21" s="113" t="str">
        <f>IF(AND(T21/V21&gt;1.2, T21/W21&gt;1.2,U21/V21&gt;1.2,U21/W21&gt;1.2,T21/U21&lt;1.5), "RG","no pattern")</f>
        <v>no pattern</v>
      </c>
      <c r="Y21" s="113" t="str">
        <f>IF(AND(T21/W21&gt;1.2, U21/W21&gt;1.2,V21/W21&gt;1.2, T21/V21&lt;1.5, U21/V21&lt;1.4), "RGBK","no pattern")</f>
        <v>no pattern</v>
      </c>
      <c r="Z21" s="113" t="str">
        <f>IF(AND(W21/T21&gt;1.05, W21/U21&gt;1.05,W21/V21&gt;1.05), "BL","no pattern")</f>
        <v>BL</v>
      </c>
      <c r="AA21" s="44" t="str">
        <f>IF(AND(T21/U21&lt;1.2, V21/T21&lt;1.2,V21/T21&lt;1.2,W21/T21&lt;1.2, W21/U21&lt;1.2,W21/V21&lt;1.2,T21/W21&lt;1.2), "everywhere","no pattern")</f>
        <v>no pattern</v>
      </c>
      <c r="AB21" s="39">
        <f>COUNTIF($H21:$AA21,"RG")</f>
        <v>0</v>
      </c>
      <c r="AC21" s="40">
        <f>COUNTIF($H21:$AA21,"RGBK")</f>
        <v>0</v>
      </c>
      <c r="AD21" s="41">
        <f>COUNTIF($H21:$AA21,"BL")</f>
        <v>3</v>
      </c>
      <c r="AE21" s="42">
        <f>COUNTIF($H21:$AA21,"everywhere")</f>
        <v>0</v>
      </c>
      <c r="AF21" s="43" t="s">
        <v>150</v>
      </c>
      <c r="AG21" s="8"/>
    </row>
    <row r="22" spans="1:101" ht="15.75" customHeight="1" x14ac:dyDescent="0.75">
      <c r="A22" s="95">
        <v>245.04259999999999</v>
      </c>
      <c r="B22" s="99" t="s">
        <v>20</v>
      </c>
      <c r="C22" s="104" t="s">
        <v>288</v>
      </c>
      <c r="D22" s="110">
        <v>95.254237288135585</v>
      </c>
      <c r="E22" s="33">
        <v>94.576271186440678</v>
      </c>
      <c r="F22" s="33">
        <v>100</v>
      </c>
      <c r="G22" s="33">
        <v>79.322033898305079</v>
      </c>
      <c r="H22" s="111" t="str">
        <f>IF(AND(D22/F22&gt;1.2, D22/G22&gt;1.2,E22/F22&gt;1.2,E22/G22&gt;1.2,D22/E22&lt;1.3), "RG","no pattern")</f>
        <v>no pattern</v>
      </c>
      <c r="I22" s="111" t="str">
        <f>IF(AND(D22/G22&gt;1.2, E22/G22&gt;1.2,F22/G22&gt;1.2, D22/F22&lt;1.5, E22/F22&lt;1.4), "RGBK","no pattern")</f>
        <v>no pattern</v>
      </c>
      <c r="J22" s="111" t="str">
        <f>IF(AND(G22/D22&gt;1.05, G22/E22&gt;1.05,G22/F22&gt;1.05), "BL","no pattern")</f>
        <v>no pattern</v>
      </c>
      <c r="K22" s="38" t="s">
        <v>9</v>
      </c>
      <c r="L22" s="110">
        <v>100</v>
      </c>
      <c r="M22" s="33">
        <v>95.512820512820497</v>
      </c>
      <c r="N22" s="33">
        <v>94.230769230769226</v>
      </c>
      <c r="O22" s="33">
        <v>85.897435897435898</v>
      </c>
      <c r="P22" s="111" t="str">
        <f>IF(AND(L22/N22&gt;1.2, L22/O22&gt;1.2,M22/N22&gt;1.2,M22/O22&gt;1.2,L22/M22&lt;1.5), "RG","no pattern")</f>
        <v>no pattern</v>
      </c>
      <c r="Q22" s="111" t="str">
        <f>IF(AND(L22/O22&gt;1.2, M22/O22&gt;1.2,N22/O22&gt;1.2, L22/N22&lt;1.5, M22/N22&lt;1.4), "RGBK","no pattern")</f>
        <v>no pattern</v>
      </c>
      <c r="R22" s="111" t="str">
        <f>IF(AND(O22/L22&gt;1.05, O22/M22&gt;1.05,O22/N22&gt;1.05), "BL","no pattern")</f>
        <v>no pattern</v>
      </c>
      <c r="S22" s="38" t="str">
        <f>IF(AND(L22/M22&lt;1.2, M22/N22&lt;1.2,N22/L22&lt;1.2,O22/L22&lt;1.2, O22/M22&lt;1.2,O22/N22&lt;1.2,L22/O22&lt;1.2), "everywhere","no pattern")</f>
        <v>everywhere</v>
      </c>
      <c r="T22" s="110">
        <v>77.41935483870968</v>
      </c>
      <c r="U22" s="33">
        <v>100</v>
      </c>
      <c r="V22" s="33">
        <v>69.354838709677423</v>
      </c>
      <c r="W22" s="33">
        <v>67.741935483870961</v>
      </c>
      <c r="X22" s="111" t="str">
        <f>IF(AND(T22/V22&gt;1.2, T22/W22&gt;1.2,U22/V22&gt;1.2,U22/W22&gt;1.2,T22/U22&lt;1.5), "RG","no pattern")</f>
        <v>no pattern</v>
      </c>
      <c r="Y22" s="111" t="str">
        <f>IF(AND(T22/W22&gt;1.2, U22/W22&gt;1.2,V22/W22&gt;1.2, T22/V22&lt;1.5, U22/V22&lt;1.4), "RGBK","no pattern")</f>
        <v>no pattern</v>
      </c>
      <c r="Z22" s="111" t="str">
        <f>IF(AND(W22/T22&gt;1.05, W22/U22&gt;1.05,W22/V22&gt;1.05), "BL","no pattern")</f>
        <v>no pattern</v>
      </c>
      <c r="AA22" s="38" t="str">
        <f>IF(AND(T22/U22&lt;1.2, V22/T22&lt;1.2,V22/T22&lt;1.2,W22/T22&lt;1.2, W22/U22&lt;1.2,W22/V22&lt;1.2,T22/W22&lt;1.2), "everywhere","no pattern")</f>
        <v>everywhere</v>
      </c>
      <c r="AB22" s="39">
        <f>COUNTIF($H22:$AA22,"RG")</f>
        <v>0</v>
      </c>
      <c r="AC22" s="40">
        <f>COUNTIF($H22:$AA22,"RGBK")</f>
        <v>0</v>
      </c>
      <c r="AD22" s="41">
        <f>COUNTIF($H22:$AA22,"BL")</f>
        <v>0</v>
      </c>
      <c r="AE22" s="42">
        <f>COUNTIF($H22:$AA22,"everywhere")</f>
        <v>3</v>
      </c>
      <c r="AF22" s="43" t="s">
        <v>9</v>
      </c>
      <c r="AG22" s="8"/>
    </row>
    <row r="23" spans="1:101" ht="15.75" customHeight="1" x14ac:dyDescent="0.75">
      <c r="A23" s="95">
        <v>255.23259999999999</v>
      </c>
      <c r="B23" s="99" t="s">
        <v>205</v>
      </c>
      <c r="C23" s="104" t="s">
        <v>288</v>
      </c>
      <c r="D23" s="110">
        <v>97.198365085697503</v>
      </c>
      <c r="E23" s="33">
        <v>97.556284860482805</v>
      </c>
      <c r="F23" s="33">
        <v>99.546108045855888</v>
      </c>
      <c r="G23" s="33">
        <v>100</v>
      </c>
      <c r="H23" s="111" t="str">
        <f>IF(AND(D23/F23&gt;1.2, D23/G23&gt;1.2,E23/F23&gt;1.2,E23/G23&gt;1.2,D23/E23&lt;1.3), "RG","no pattern")</f>
        <v>no pattern</v>
      </c>
      <c r="I23" s="111" t="str">
        <f>IF(AND(D23/G23&gt;1.2, E23/G23&gt;1.2,F23/G23&gt;1.2, D23/F23&lt;1.5, E23/F23&lt;1.4), "RGBK","no pattern")</f>
        <v>no pattern</v>
      </c>
      <c r="J23" s="111" t="str">
        <f>IF(AND(G23/D23&gt;1.05, G23/E23&gt;1.05,G23/F23&gt;1.05), "BL","no pattern")</f>
        <v>no pattern</v>
      </c>
      <c r="K23" s="38" t="str">
        <f>IF(AND(D23/E23&lt;1.2, E23/F23&lt;1.2,F23/D23&lt;1.2,G23/D23&lt;1.2, G23/E23&lt;1.2,G23/F23&lt;1.2,D23/G23&lt;1.2), "everywhere","no pattern")</f>
        <v>everywhere</v>
      </c>
      <c r="L23" s="110">
        <v>98.75232393099175</v>
      </c>
      <c r="M23" s="33">
        <v>100</v>
      </c>
      <c r="N23" s="33">
        <v>98.592397497151325</v>
      </c>
      <c r="O23" s="33">
        <v>97.781020730463993</v>
      </c>
      <c r="P23" s="111" t="str">
        <f>IF(AND(L23/N23&gt;1.2, L23/O23&gt;1.2,M23/N23&gt;1.2,M23/O23&gt;1.2,L23/M23&lt;1.5), "RG","no pattern")</f>
        <v>no pattern</v>
      </c>
      <c r="Q23" s="111" t="str">
        <f>IF(AND(L23/O23&gt;1.2, M23/O23&gt;1.2,N23/O23&gt;1.2, L23/N23&lt;1.5, M23/N23&lt;1.4), "RGBK","no pattern")</f>
        <v>no pattern</v>
      </c>
      <c r="R23" s="111" t="str">
        <f>IF(AND(O23/L23&gt;1.05, O23/M23&gt;1.05,O23/N23&gt;1.05), "BL","no pattern")</f>
        <v>no pattern</v>
      </c>
      <c r="S23" s="38" t="str">
        <f>IF(AND(L23/M23&lt;1.2, M23/N23&lt;1.2,N23/L23&lt;1.2,O23/L23&lt;1.2, O23/M23&lt;1.2,O23/N23&lt;1.2,L23/O23&lt;1.2), "everywhere","no pattern")</f>
        <v>everywhere</v>
      </c>
      <c r="T23" s="110">
        <v>99.167185364717184</v>
      </c>
      <c r="U23" s="33">
        <v>97.078368031045386</v>
      </c>
      <c r="V23" s="33">
        <v>99.353568932362933</v>
      </c>
      <c r="W23" s="33">
        <v>100</v>
      </c>
      <c r="X23" s="111" t="str">
        <f>IF(AND(T23/V23&gt;1.2, T23/W23&gt;1.2,U23/V23&gt;1.2,U23/W23&gt;1.2,T23/U23&lt;1.5), "RG","no pattern")</f>
        <v>no pattern</v>
      </c>
      <c r="Y23" s="111" t="str">
        <f>IF(AND(T23/W23&gt;1.2, U23/W23&gt;1.2,V23/W23&gt;1.2, T23/V23&lt;1.5, U23/V23&lt;1.4), "RGBK","no pattern")</f>
        <v>no pattern</v>
      </c>
      <c r="Z23" s="111" t="str">
        <f>IF(AND(W23/T23&gt;1.05, W23/U23&gt;1.05,W23/V23&gt;1.05), "BL","no pattern")</f>
        <v>no pattern</v>
      </c>
      <c r="AA23" s="38" t="str">
        <f>IF(AND(T23/U23&lt;1.2, V23/T23&lt;1.2,V23/T23&lt;1.2,W23/T23&lt;1.2, W23/U23&lt;1.2,W23/V23&lt;1.2,T23/W23&lt;1.2), "everywhere","no pattern")</f>
        <v>everywhere</v>
      </c>
      <c r="AB23" s="39">
        <f>COUNTIF($H23:$AA23,"RG")</f>
        <v>0</v>
      </c>
      <c r="AC23" s="40">
        <f>COUNTIF($H23:$AA23,"RGBK")</f>
        <v>0</v>
      </c>
      <c r="AD23" s="41">
        <f>COUNTIF($H23:$AA23,"BL")</f>
        <v>0</v>
      </c>
      <c r="AE23" s="42">
        <f>COUNTIF($H23:$AA23,"everywhere")</f>
        <v>3</v>
      </c>
      <c r="AF23" s="43" t="s">
        <v>9</v>
      </c>
      <c r="AG23" s="8"/>
    </row>
    <row r="24" spans="1:101" ht="15.75" customHeight="1" x14ac:dyDescent="0.75">
      <c r="A24" s="95">
        <v>256.15530000000001</v>
      </c>
      <c r="B24" s="99" t="s">
        <v>235</v>
      </c>
      <c r="C24" s="104" t="s">
        <v>288</v>
      </c>
      <c r="D24" s="110">
        <v>92.513368983957221</v>
      </c>
      <c r="E24" s="33">
        <v>94.117647058823536</v>
      </c>
      <c r="F24" s="33">
        <v>100</v>
      </c>
      <c r="G24" s="33">
        <v>97.860962566844933</v>
      </c>
      <c r="H24" s="111" t="str">
        <f>IF(AND(D24/F24&gt;1.2, D24/G24&gt;1.2,E24/F24&gt;1.2,E24/G24&gt;1.2,D24/E24&lt;1.3), "RG","no pattern")</f>
        <v>no pattern</v>
      </c>
      <c r="I24" s="111" t="str">
        <f>IF(AND(D24/G24&gt;1.2, E24/G24&gt;1.2,F24/G24&gt;1.2, D24/F24&lt;1.5, E24/F24&lt;1.4), "RGBK","no pattern")</f>
        <v>no pattern</v>
      </c>
      <c r="J24" s="111" t="str">
        <f>IF(AND(G24/D24&gt;1.05, G24/E24&gt;1.05,G24/F24&gt;1.05), "BL","no pattern")</f>
        <v>no pattern</v>
      </c>
      <c r="K24" s="38" t="str">
        <f>IF(AND(D24/E24&lt;1.2, E24/F24&lt;1.2,F24/D24&lt;1.2,G24/D24&lt;1.2, G24/E24&lt;1.2,G24/F24&lt;1.2,D24/G24&lt;1.2), "everywhere","no pattern")</f>
        <v>everywhere</v>
      </c>
      <c r="L24" s="110">
        <v>95.394736842105246</v>
      </c>
      <c r="M24" s="33">
        <v>96.929824561403507</v>
      </c>
      <c r="N24" s="33">
        <v>100</v>
      </c>
      <c r="O24" s="33">
        <v>99.122807017543849</v>
      </c>
      <c r="P24" s="111" t="str">
        <f>IF(AND(L24/N24&gt;1.2, L24/O24&gt;1.2,M24/N24&gt;1.2,M24/O24&gt;1.2,L24/M24&lt;1.5), "RG","no pattern")</f>
        <v>no pattern</v>
      </c>
      <c r="Q24" s="111" t="str">
        <f>IF(AND(L24/O24&gt;1.2, M24/O24&gt;1.2,N24/O24&gt;1.2, L24/N24&lt;1.5, M24/N24&lt;1.4), "RGBK","no pattern")</f>
        <v>no pattern</v>
      </c>
      <c r="R24" s="111" t="str">
        <f>IF(AND(O24/L24&gt;1.05, O24/M24&gt;1.05,O24/N24&gt;1.05), "BL","no pattern")</f>
        <v>no pattern</v>
      </c>
      <c r="S24" s="38" t="str">
        <f>IF(AND(L24/M24&lt;1.2, M24/N24&lt;1.2,N24/L24&lt;1.2,O24/L24&lt;1.2, O24/M24&lt;1.2,O24/N24&lt;1.2,L24/O24&lt;1.2), "everywhere","no pattern")</f>
        <v>everywhere</v>
      </c>
      <c r="T24" s="110">
        <v>95.530726256983257</v>
      </c>
      <c r="U24" s="33">
        <v>100</v>
      </c>
      <c r="V24" s="33">
        <v>94.972067039106165</v>
      </c>
      <c r="W24" s="33">
        <v>98.324022346368722</v>
      </c>
      <c r="X24" s="111" t="str">
        <f>IF(AND(T24/V24&gt;1.2, T24/W24&gt;1.2,U24/V24&gt;1.2,U24/W24&gt;1.2,T24/U24&lt;1.5), "RG","no pattern")</f>
        <v>no pattern</v>
      </c>
      <c r="Y24" s="111" t="str">
        <f>IF(AND(T24/W24&gt;1.2, U24/W24&gt;1.2,V24/W24&gt;1.2, T24/V24&lt;1.5, U24/V24&lt;1.4), "RGBK","no pattern")</f>
        <v>no pattern</v>
      </c>
      <c r="Z24" s="111" t="str">
        <f>IF(AND(W24/T24&gt;1.05, W24/U24&gt;1.05,W24/V24&gt;1.05), "BL","no pattern")</f>
        <v>no pattern</v>
      </c>
      <c r="AA24" s="38" t="str">
        <f>IF(AND(T24/U24&lt;1.2, V24/T24&lt;1.2,V24/T24&lt;1.2,W24/T24&lt;1.2, W24/U24&lt;1.2,W24/V24&lt;1.2,T24/W24&lt;1.2), "everywhere","no pattern")</f>
        <v>everywhere</v>
      </c>
      <c r="AB24" s="39">
        <f>COUNTIF($H24:$AA24,"RG")</f>
        <v>0</v>
      </c>
      <c r="AC24" s="40">
        <f>COUNTIF($H24:$AA24,"RGBK")</f>
        <v>0</v>
      </c>
      <c r="AD24" s="41">
        <f>COUNTIF($H24:$AA24,"BL")</f>
        <v>0</v>
      </c>
      <c r="AE24" s="42">
        <f>COUNTIF($H24:$AA24,"everywhere")</f>
        <v>3</v>
      </c>
      <c r="AF24" s="43" t="s">
        <v>9</v>
      </c>
      <c r="AG24" s="8"/>
    </row>
    <row r="25" spans="1:101" s="5" customFormat="1" ht="15.75" customHeight="1" x14ac:dyDescent="0.75">
      <c r="A25" s="95">
        <v>258.17059999999998</v>
      </c>
      <c r="B25" s="99" t="s">
        <v>236</v>
      </c>
      <c r="C25" s="104" t="s">
        <v>288</v>
      </c>
      <c r="D25" s="110">
        <v>94.385964912280699</v>
      </c>
      <c r="E25" s="33">
        <v>96.84210526315789</v>
      </c>
      <c r="F25" s="33">
        <v>97.543859649122808</v>
      </c>
      <c r="G25" s="33">
        <v>100</v>
      </c>
      <c r="H25" s="111" t="str">
        <f>IF(AND(D25/F25&gt;1.2, D25/G25&gt;1.2,E25/F25&gt;1.2,E25/G25&gt;1.2,D25/E25&lt;1.3), "RG","no pattern")</f>
        <v>no pattern</v>
      </c>
      <c r="I25" s="111" t="str">
        <f>IF(AND(D25/G25&gt;1.2, E25/G25&gt;1.2,F25/G25&gt;1.2, D25/F25&lt;1.5, E25/F25&lt;1.4), "RGBK","no pattern")</f>
        <v>no pattern</v>
      </c>
      <c r="J25" s="111" t="str">
        <f>IF(AND(G25/D25&gt;1.05, G25/E25&gt;1.05,G25/F25&gt;1.05), "BL","no pattern")</f>
        <v>no pattern</v>
      </c>
      <c r="K25" s="38" t="str">
        <f>IF(AND(D25/E25&lt;1.2, E25/F25&lt;1.2,F25/D25&lt;1.2,G25/D25&lt;1.2, G25/E25&lt;1.2,G25/F25&lt;1.2,D25/G25&lt;1.2), "everywhere","no pattern")</f>
        <v>everywhere</v>
      </c>
      <c r="L25" s="110">
        <v>96.703296703296701</v>
      </c>
      <c r="M25" s="33">
        <v>100</v>
      </c>
      <c r="N25" s="33">
        <v>97.802197802197782</v>
      </c>
      <c r="O25" s="33">
        <v>98.534798534798512</v>
      </c>
      <c r="P25" s="111" t="str">
        <f>IF(AND(L25/N25&gt;1.2, L25/O25&gt;1.2,M25/N25&gt;1.2,M25/O25&gt;1.2,L25/M25&lt;1.5), "RG","no pattern")</f>
        <v>no pattern</v>
      </c>
      <c r="Q25" s="111" t="str">
        <f>IF(AND(L25/O25&gt;1.2, M25/O25&gt;1.2,N25/O25&gt;1.2, L25/N25&lt;1.5, M25/N25&lt;1.4), "RGBK","no pattern")</f>
        <v>no pattern</v>
      </c>
      <c r="R25" s="111" t="str">
        <f>IF(AND(O25/L25&gt;1.05, O25/M25&gt;1.05,O25/N25&gt;1.05), "BL","no pattern")</f>
        <v>no pattern</v>
      </c>
      <c r="S25" s="38" t="str">
        <f>IF(AND(L25/M25&lt;1.2, M25/N25&lt;1.2,N25/L25&lt;1.2,O25/L25&lt;1.2, O25/M25&lt;1.2,O25/N25&lt;1.2,L25/O25&lt;1.2), "everywhere","no pattern")</f>
        <v>everywhere</v>
      </c>
      <c r="T25" s="110">
        <v>95.568400770712913</v>
      </c>
      <c r="U25" s="33">
        <v>100</v>
      </c>
      <c r="V25" s="33">
        <v>93.256262042389196</v>
      </c>
      <c r="W25" s="33">
        <v>94.990366088631973</v>
      </c>
      <c r="X25" s="111" t="str">
        <f>IF(AND(T25/V25&gt;1.2, T25/W25&gt;1.2,U25/V25&gt;1.2,U25/W25&gt;1.2,T25/U25&lt;1.5), "RG","no pattern")</f>
        <v>no pattern</v>
      </c>
      <c r="Y25" s="111" t="str">
        <f>IF(AND(T25/W25&gt;1.2, U25/W25&gt;1.2,V25/W25&gt;1.2, T25/V25&lt;1.5, U25/V25&lt;1.4), "RGBK","no pattern")</f>
        <v>no pattern</v>
      </c>
      <c r="Z25" s="111" t="str">
        <f>IF(AND(W25/T25&gt;1.05, W25/U25&gt;1.05,W25/V25&gt;1.05), "BL","no pattern")</f>
        <v>no pattern</v>
      </c>
      <c r="AA25" s="38" t="str">
        <f>IF(AND(T25/U25&lt;1.2, V25/T25&lt;1.2,V25/T25&lt;1.2,W25/T25&lt;1.2, W25/U25&lt;1.2,W25/V25&lt;1.2,T25/W25&lt;1.2), "everywhere","no pattern")</f>
        <v>everywhere</v>
      </c>
      <c r="AB25" s="39">
        <f>COUNTIF($H25:$AA25,"RG")</f>
        <v>0</v>
      </c>
      <c r="AC25" s="40">
        <f>COUNTIF($H25:$AA25,"RGBK")</f>
        <v>0</v>
      </c>
      <c r="AD25" s="41">
        <f>COUNTIF($H25:$AA25,"BL")</f>
        <v>0</v>
      </c>
      <c r="AE25" s="42">
        <f>COUNTIF($H25:$AA25,"everywhere")</f>
        <v>3</v>
      </c>
      <c r="AF25" s="43" t="s">
        <v>9</v>
      </c>
      <c r="AG25" s="8"/>
      <c r="AH25" s="7"/>
      <c r="AI25" s="7"/>
      <c r="AJ25" s="7"/>
      <c r="AK25" s="7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ht="15.75" customHeight="1" x14ac:dyDescent="0.75">
      <c r="A26" s="95">
        <v>267.07310000000001</v>
      </c>
      <c r="B26" s="99" t="s">
        <v>21</v>
      </c>
      <c r="C26" s="104" t="s">
        <v>288</v>
      </c>
      <c r="D26" s="110">
        <v>100</v>
      </c>
      <c r="E26" s="33">
        <v>99.656181627028104</v>
      </c>
      <c r="F26" s="33">
        <v>95.402494814309662</v>
      </c>
      <c r="G26" s="33">
        <v>94.859773250362267</v>
      </c>
      <c r="H26" s="111" t="str">
        <f>IF(AND(D26/F26&gt;1.2, D26/G26&gt;1.2,E26/F26&gt;1.2,E26/G26&gt;1.2,D26/E26&lt;1.3), "RG","no pattern")</f>
        <v>no pattern</v>
      </c>
      <c r="I26" s="111" t="str">
        <f>IF(AND(D26/G26&gt;1.2, E26/G26&gt;1.2,F26/G26&gt;1.2, D26/F26&lt;1.5, E26/F26&lt;1.4), "RGBK","no pattern")</f>
        <v>no pattern</v>
      </c>
      <c r="J26" s="111" t="str">
        <f>IF(AND(G26/D26&gt;1.05, G26/E26&gt;1.05,G26/F26&gt;1.05), "BL","no pattern")</f>
        <v>no pattern</v>
      </c>
      <c r="K26" s="38" t="str">
        <f>IF(AND(D26/E26&lt;1.2, E26/F26&lt;1.2,F26/D26&lt;1.2,G26/D26&lt;1.2, G26/E26&lt;1.2,G26/F26&lt;1.2,D26/G26&lt;1.2), "everywhere","no pattern")</f>
        <v>everywhere</v>
      </c>
      <c r="L26" s="110">
        <v>94.410526315789468</v>
      </c>
      <c r="M26" s="33">
        <v>91.936842105263167</v>
      </c>
      <c r="N26" s="33">
        <v>90.431578947368422</v>
      </c>
      <c r="O26" s="33">
        <v>100</v>
      </c>
      <c r="P26" s="111" t="str">
        <f>IF(AND(L26/N26&gt;1.2, L26/O26&gt;1.2,M26/N26&gt;1.2,M26/O26&gt;1.2,L26/M26&lt;1.5), "RG","no pattern")</f>
        <v>no pattern</v>
      </c>
      <c r="Q26" s="111" t="str">
        <f>IF(AND(L26/O26&gt;1.2, M26/O26&gt;1.2,N26/O26&gt;1.2, L26/N26&lt;1.5, M26/N26&lt;1.4), "RGBK","no pattern")</f>
        <v>no pattern</v>
      </c>
      <c r="R26" s="111" t="s">
        <v>24</v>
      </c>
      <c r="S26" s="38" t="str">
        <f>IF(AND(L26/M26&lt;1.2, M26/N26&lt;1.2,N26/L26&lt;1.2,O26/L26&lt;1.2, O26/M26&lt;1.2,O26/N26&lt;1.2,L26/O26&lt;1.2), "everywhere","no pattern")</f>
        <v>everywhere</v>
      </c>
      <c r="T26" s="110">
        <v>100</v>
      </c>
      <c r="U26" s="33">
        <v>95.105351482379277</v>
      </c>
      <c r="V26" s="33">
        <v>98.489651314562749</v>
      </c>
      <c r="W26" s="33">
        <v>98.340481074025732</v>
      </c>
      <c r="X26" s="111" t="str">
        <f>IF(AND(T26/V26&gt;1.2, T26/W26&gt;1.2,U26/V26&gt;1.2,U26/W26&gt;1.2,T26/U26&lt;1.5), "RG","no pattern")</f>
        <v>no pattern</v>
      </c>
      <c r="Y26" s="111" t="str">
        <f>IF(AND(T26/W26&gt;1.2, U26/W26&gt;1.2,V26/W26&gt;1.2, T26/V26&lt;1.5, U26/V26&lt;1.4), "RGBK","no pattern")</f>
        <v>no pattern</v>
      </c>
      <c r="Z26" s="111" t="str">
        <f>IF(AND(W26/T26&gt;1.05, W26/U26&gt;1.05,W26/V26&gt;1.05), "BL","no pattern")</f>
        <v>no pattern</v>
      </c>
      <c r="AA26" s="38" t="str">
        <f>IF(AND(T26/U26&lt;1.2, V26/T26&lt;1.2,V26/T26&lt;1.2,W26/T26&lt;1.2, W26/U26&lt;1.2,W26/V26&lt;1.2,T26/W26&lt;1.2), "everywhere","no pattern")</f>
        <v>everywhere</v>
      </c>
      <c r="AB26" s="39">
        <f>COUNTIF($H26:$AA26,"RG")</f>
        <v>0</v>
      </c>
      <c r="AC26" s="40">
        <f>COUNTIF($H26:$AA26,"RGBK")</f>
        <v>0</v>
      </c>
      <c r="AD26" s="41">
        <f>COUNTIF($H26:$AA26,"BL")</f>
        <v>0</v>
      </c>
      <c r="AE26" s="42">
        <f>COUNTIF($H26:$AA26,"everywhere")</f>
        <v>3</v>
      </c>
      <c r="AF26" s="43" t="s">
        <v>9</v>
      </c>
      <c r="AG26" s="12"/>
    </row>
    <row r="27" spans="1:101" ht="15.75" customHeight="1" x14ac:dyDescent="0.75">
      <c r="A27" s="95">
        <v>283.2636</v>
      </c>
      <c r="B27" s="99" t="s">
        <v>207</v>
      </c>
      <c r="C27" s="104" t="s">
        <v>288</v>
      </c>
      <c r="D27" s="110">
        <v>93.25903898839185</v>
      </c>
      <c r="E27" s="33">
        <v>94.114822690170783</v>
      </c>
      <c r="F27" s="33">
        <v>96.529254407023799</v>
      </c>
      <c r="G27" s="33">
        <v>100</v>
      </c>
      <c r="H27" s="111" t="str">
        <f>IF(AND(D27/F27&gt;1.2, D27/G27&gt;1.2,E27/F27&gt;1.2,E27/G27&gt;1.2,D27/E27&lt;1.3), "RG","no pattern")</f>
        <v>no pattern</v>
      </c>
      <c r="I27" s="111" t="str">
        <f>IF(AND(D27/G27&gt;1.2, E27/G27&gt;1.2,F27/G27&gt;1.2, D27/F27&lt;1.5, E27/F27&lt;1.4), "RGBK","no pattern")</f>
        <v>no pattern</v>
      </c>
      <c r="J27" s="111" t="str">
        <f>IF(AND(G27/D27&gt;1.05, G27/E27&gt;1.05,G27/F27&gt;1.05), "BL","no pattern")</f>
        <v>no pattern</v>
      </c>
      <c r="K27" s="38" t="str">
        <f>IF(AND(D27/E27&lt;1.2, E27/F27&lt;1.2,F27/D27&lt;1.2,G27/D27&lt;1.2, G27/E27&lt;1.2,G27/F27&lt;1.2,D27/G27&lt;1.2), "everywhere","no pattern")</f>
        <v>everywhere</v>
      </c>
      <c r="L27" s="110">
        <v>97.646789350275171</v>
      </c>
      <c r="M27" s="33">
        <v>100</v>
      </c>
      <c r="N27" s="33">
        <v>98.189281559484272</v>
      </c>
      <c r="O27" s="33">
        <v>99.006033718904661</v>
      </c>
      <c r="P27" s="111" t="str">
        <f>IF(AND(L27/N27&gt;1.2, L27/O27&gt;1.2,M27/N27&gt;1.2,M27/O27&gt;1.2,L27/M27&lt;1.5), "RG","no pattern")</f>
        <v>no pattern</v>
      </c>
      <c r="Q27" s="111" t="str">
        <f>IF(AND(L27/O27&gt;1.2, M27/O27&gt;1.2,N27/O27&gt;1.2, L27/N27&lt;1.5, M27/N27&lt;1.4), "RGBK","no pattern")</f>
        <v>no pattern</v>
      </c>
      <c r="R27" s="111" t="str">
        <f>IF(AND(O27/L27&gt;1.05, O27/M27&gt;1.05,O27/N27&gt;1.05), "BL","no pattern")</f>
        <v>no pattern</v>
      </c>
      <c r="S27" s="38" t="str">
        <f>IF(AND(L27/M27&lt;1.2, M27/N27&lt;1.2,N27/L27&lt;1.2,O27/L27&lt;1.2, O27/M27&lt;1.2,O27/N27&lt;1.2,L27/O27&lt;1.2), "everywhere","no pattern")</f>
        <v>everywhere</v>
      </c>
      <c r="T27" s="110">
        <v>97.759453410295677</v>
      </c>
      <c r="U27" s="33">
        <v>98.800408371618161</v>
      </c>
      <c r="V27" s="33">
        <v>98.66650960065968</v>
      </c>
      <c r="W27" s="33">
        <v>100</v>
      </c>
      <c r="X27" s="111" t="str">
        <f>IF(AND(T27/V27&gt;1.2, T27/W27&gt;1.2,U27/V27&gt;1.2,U27/W27&gt;1.2,T27/U27&lt;1.5), "RG","no pattern")</f>
        <v>no pattern</v>
      </c>
      <c r="Y27" s="111" t="str">
        <f>IF(AND(T27/W27&gt;1.2, U27/W27&gt;1.2,V27/W27&gt;1.2, T27/V27&lt;1.5, U27/V27&lt;1.4), "RGBK","no pattern")</f>
        <v>no pattern</v>
      </c>
      <c r="Z27" s="111" t="str">
        <f>IF(AND(W27/T27&gt;1.05, W27/U27&gt;1.05,W27/V27&gt;1.05), "BL","no pattern")</f>
        <v>no pattern</v>
      </c>
      <c r="AA27" s="38" t="str">
        <f>IF(AND(T27/U27&lt;1.2, V27/T27&lt;1.2,V27/T27&lt;1.2,W27/T27&lt;1.2, W27/U27&lt;1.2,W27/V27&lt;1.2,T27/W27&lt;1.2), "everywhere","no pattern")</f>
        <v>everywhere</v>
      </c>
      <c r="AB27" s="39">
        <f>COUNTIF($H27:$AA27,"RG")</f>
        <v>0</v>
      </c>
      <c r="AC27" s="40">
        <f>COUNTIF($H27:$AA27,"RGBK")</f>
        <v>0</v>
      </c>
      <c r="AD27" s="41">
        <f>COUNTIF($H27:$AA27,"BL")</f>
        <v>0</v>
      </c>
      <c r="AE27" s="42">
        <f>COUNTIF($H27:$AA27,"everywhere")</f>
        <v>3</v>
      </c>
      <c r="AF27" s="43" t="s">
        <v>9</v>
      </c>
      <c r="AG27" s="8"/>
    </row>
    <row r="28" spans="1:101" ht="15.75" customHeight="1" x14ac:dyDescent="0.75">
      <c r="A28" s="95">
        <v>297.24290000000002</v>
      </c>
      <c r="B28" s="99" t="s">
        <v>253</v>
      </c>
      <c r="C28" s="104" t="s">
        <v>288</v>
      </c>
      <c r="D28" s="110">
        <v>100</v>
      </c>
      <c r="E28" s="33">
        <v>99.6</v>
      </c>
      <c r="F28" s="33">
        <v>99.8</v>
      </c>
      <c r="G28" s="33">
        <v>95.000000000000014</v>
      </c>
      <c r="H28" s="111" t="str">
        <f>IF(AND(D28/F28&gt;1.2, D28/G28&gt;1.2,E28/F28&gt;1.2,E28/G28&gt;1.2,D28/E28&lt;1.3), "RG","no pattern")</f>
        <v>no pattern</v>
      </c>
      <c r="I28" s="111" t="str">
        <f>IF(AND(D28/G28&gt;1.2, E28/G28&gt;1.2,F28/G28&gt;1.2, D28/F28&lt;1.5, E28/F28&lt;1.4), "RGBK","no pattern")</f>
        <v>no pattern</v>
      </c>
      <c r="J28" s="111" t="str">
        <f>IF(AND(G28/D28&gt;1.05, G28/E28&gt;1.05,G28/F28&gt;1.05), "BL","no pattern")</f>
        <v>no pattern</v>
      </c>
      <c r="K28" s="38" t="str">
        <f>IF(AND(D28/E28&lt;1.2, E28/F28&lt;1.2,F28/D28&lt;1.2,G28/D28&lt;1.2, G28/E28&lt;1.2,G28/F28&lt;1.2,D28/G28&lt;1.2), "everywhere","no pattern")</f>
        <v>everywhere</v>
      </c>
      <c r="L28" s="110">
        <v>100</v>
      </c>
      <c r="M28" s="33">
        <v>98.67899603698811</v>
      </c>
      <c r="N28" s="33">
        <v>93.174812857771897</v>
      </c>
      <c r="O28" s="33">
        <v>86.305592250110081</v>
      </c>
      <c r="P28" s="111" t="str">
        <f>IF(AND(L28/N28&gt;1.2, L28/O28&gt;1.2,M28/N28&gt;1.2,M28/O28&gt;1.2,L28/M28&lt;1.5), "RG","no pattern")</f>
        <v>no pattern</v>
      </c>
      <c r="Q28" s="111" t="str">
        <f>IF(AND(L28/O28&gt;1.2, M28/O28&gt;1.2,N28/O28&gt;1.2, L28/N28&lt;1.5, M28/N28&lt;1.4), "RGBK","no pattern")</f>
        <v>no pattern</v>
      </c>
      <c r="R28" s="111" t="str">
        <f>IF(AND(O28/L28&gt;1.05, O28/M28&gt;1.05,O28/N28&gt;1.05), "BL","no pattern")</f>
        <v>no pattern</v>
      </c>
      <c r="S28" s="38" t="str">
        <f>IF(AND(L28/M28&lt;1.2, M28/N28&lt;1.2,N28/L28&lt;1.2,O28/L28&lt;1.2, O28/M28&lt;1.2,O28/N28&lt;1.2,L28/O28&lt;1.2), "everywhere","no pattern")</f>
        <v>everywhere</v>
      </c>
      <c r="T28" s="110">
        <v>100</v>
      </c>
      <c r="U28" s="33">
        <v>95.443306252207691</v>
      </c>
      <c r="V28" s="33">
        <v>97.350759448957959</v>
      </c>
      <c r="W28" s="33">
        <v>89.40303779583185</v>
      </c>
      <c r="X28" s="111" t="str">
        <f>IF(AND(T28/V28&gt;1.2, T28/W28&gt;1.2,U28/V28&gt;1.2,U28/W28&gt;1.2,T28/U28&lt;1.5), "RG","no pattern")</f>
        <v>no pattern</v>
      </c>
      <c r="Y28" s="111" t="str">
        <f>IF(AND(T28/W28&gt;1.2, U28/W28&gt;1.2,V28/W28&gt;1.2, T28/V28&lt;1.5, U28/V28&lt;1.4), "RGBK","no pattern")</f>
        <v>no pattern</v>
      </c>
      <c r="Z28" s="111" t="str">
        <f>IF(AND(W28/T28&gt;1.05, W28/U28&gt;1.05,W28/V28&gt;1.05), "BL","no pattern")</f>
        <v>no pattern</v>
      </c>
      <c r="AA28" s="38" t="str">
        <f>IF(AND(T28/U28&lt;1.2, V28/T28&lt;1.2,V28/T28&lt;1.2,W28/T28&lt;1.2, W28/U28&lt;1.2,W28/V28&lt;1.2,T28/W28&lt;1.2), "everywhere","no pattern")</f>
        <v>everywhere</v>
      </c>
      <c r="AB28" s="39">
        <f>COUNTIF($H28:$AA28,"RG")</f>
        <v>0</v>
      </c>
      <c r="AC28" s="40">
        <f>COUNTIF($H28:$AA28,"RGBK")</f>
        <v>0</v>
      </c>
      <c r="AD28" s="41">
        <f>COUNTIF($H28:$AA28,"BL")</f>
        <v>0</v>
      </c>
      <c r="AE28" s="42">
        <f>COUNTIF($H28:$AA28,"everywhere")</f>
        <v>3</v>
      </c>
      <c r="AF28" s="43" t="s">
        <v>9</v>
      </c>
      <c r="AG28" s="8"/>
    </row>
    <row r="29" spans="1:101" ht="16.5" customHeight="1" x14ac:dyDescent="0.75">
      <c r="A29" s="95">
        <v>299.2011</v>
      </c>
      <c r="B29" s="99" t="s">
        <v>208</v>
      </c>
      <c r="C29" s="104" t="s">
        <v>288</v>
      </c>
      <c r="D29" s="110">
        <v>94.082246740220668</v>
      </c>
      <c r="E29" s="33">
        <v>95.18555667001003</v>
      </c>
      <c r="F29" s="33">
        <v>97.291875626880639</v>
      </c>
      <c r="G29" s="33">
        <v>100</v>
      </c>
      <c r="H29" s="111" t="str">
        <f>IF(AND(D29/F29&gt;1.2, D29/G29&gt;1.2,E29/F29&gt;1.2,E29/G29&gt;1.2,D29/E29&lt;1.3), "RG","no pattern")</f>
        <v>no pattern</v>
      </c>
      <c r="I29" s="111" t="str">
        <f>IF(AND(D29/G29&gt;1.2, E29/G29&gt;1.2,F29/G29&gt;1.2, D29/F29&lt;1.5, E29/F29&lt;1.4), "RGBK","no pattern")</f>
        <v>no pattern</v>
      </c>
      <c r="J29" s="111" t="str">
        <f>IF(AND(G29/D29&gt;1.05, G29/E29&gt;1.05,G29/F29&gt;1.05), "BL","no pattern")</f>
        <v>no pattern</v>
      </c>
      <c r="K29" s="38" t="str">
        <f>IF(AND(D29/E29&lt;1.2, E29/F29&lt;1.2,F29/D29&lt;1.2,G29/D29&lt;1.2, G29/E29&lt;1.2,G29/F29&lt;1.2,D29/G29&lt;1.2), "everywhere","no pattern")</f>
        <v>everywhere</v>
      </c>
      <c r="L29" s="110">
        <v>92.20779220779221</v>
      </c>
      <c r="M29" s="33">
        <v>96.53679653679653</v>
      </c>
      <c r="N29" s="33">
        <v>100</v>
      </c>
      <c r="O29" s="33">
        <v>97.61904761904762</v>
      </c>
      <c r="P29" s="111" t="str">
        <f>IF(AND(L29/N29&gt;1.2, L29/O29&gt;1.2,M29/N29&gt;1.2,M29/O29&gt;1.2,L29/M29&lt;1.5), "RG","no pattern")</f>
        <v>no pattern</v>
      </c>
      <c r="Q29" s="111" t="str">
        <f>IF(AND(L29/O29&gt;1.2, M29/O29&gt;1.2,N29/O29&gt;1.2, L29/N29&lt;1.5, M29/N29&lt;1.4), "RGBK","no pattern")</f>
        <v>no pattern</v>
      </c>
      <c r="R29" s="111" t="str">
        <f>IF(AND(O29/L29&gt;1.05, O29/M29&gt;1.05,O29/N29&gt;1.05), "BL","no pattern")</f>
        <v>no pattern</v>
      </c>
      <c r="S29" s="38" t="str">
        <f>IF(AND(L29/M29&lt;1.2, M29/N29&lt;1.2,N29/L29&lt;1.2,O29/L29&lt;1.2, O29/M29&lt;1.2,O29/N29&lt;1.2,L29/O29&lt;1.2), "everywhere","no pattern")</f>
        <v>everywhere</v>
      </c>
      <c r="T29" s="110">
        <v>97.409909909909899</v>
      </c>
      <c r="U29" s="33">
        <v>93.918918918918919</v>
      </c>
      <c r="V29" s="33">
        <v>98.64864864864866</v>
      </c>
      <c r="W29" s="33">
        <v>100</v>
      </c>
      <c r="X29" s="111" t="str">
        <f>IF(AND(T29/V29&gt;1.2, T29/W29&gt;1.2,U29/V29&gt;1.2,U29/W29&gt;1.2,T29/U29&lt;1.5), "RG","no pattern")</f>
        <v>no pattern</v>
      </c>
      <c r="Y29" s="111" t="str">
        <f>IF(AND(T29/W29&gt;1.2, U29/W29&gt;1.2,V29/W29&gt;1.2, T29/V29&lt;1.5, U29/V29&lt;1.4), "RGBK","no pattern")</f>
        <v>no pattern</v>
      </c>
      <c r="Z29" s="111" t="str">
        <f>IF(AND(W29/T29&gt;1.05, W29/U29&gt;1.05,W29/V29&gt;1.05), "BL","no pattern")</f>
        <v>no pattern</v>
      </c>
      <c r="AA29" s="38" t="str">
        <f>IF(AND(T29/U29&lt;1.2, V29/T29&lt;1.2,V29/T29&lt;1.2,W29/T29&lt;1.2, W29/U29&lt;1.2,W29/V29&lt;1.2,T29/W29&lt;1.2), "everywhere","no pattern")</f>
        <v>everywhere</v>
      </c>
      <c r="AB29" s="39">
        <f>COUNTIF($H29:$AA29,"RG")</f>
        <v>0</v>
      </c>
      <c r="AC29" s="40">
        <f>COUNTIF($H29:$AA29,"RGBK")</f>
        <v>0</v>
      </c>
      <c r="AD29" s="41">
        <f>COUNTIF($H29:$AA29,"BL")</f>
        <v>0</v>
      </c>
      <c r="AE29" s="42">
        <f>COUNTIF($H29:$AA29,"everywhere")</f>
        <v>3</v>
      </c>
      <c r="AF29" s="43" t="s">
        <v>9</v>
      </c>
      <c r="AG29" s="8"/>
    </row>
    <row r="30" spans="1:101" ht="15.75" customHeight="1" x14ac:dyDescent="0.75">
      <c r="A30" s="95">
        <v>306.07619999999997</v>
      </c>
      <c r="B30" s="99" t="s">
        <v>23</v>
      </c>
      <c r="C30" s="104" t="s">
        <v>288</v>
      </c>
      <c r="D30" s="110">
        <v>82.769152456095696</v>
      </c>
      <c r="E30" s="33">
        <v>81.585645202341553</v>
      </c>
      <c r="F30" s="33">
        <v>80.198523797403908</v>
      </c>
      <c r="G30" s="33">
        <v>100</v>
      </c>
      <c r="H30" s="111" t="str">
        <f>IF(AND(D30/F30&gt;1.2, D30/G30&gt;1.2,E30/F30&gt;1.2,E30/G30&gt;1.2,D30/E30&lt;1.3), "RG","no pattern")</f>
        <v>no pattern</v>
      </c>
      <c r="I30" s="111" t="str">
        <f>IF(AND(D30/G30&gt;1.2, E30/G30&gt;1.2,F30/G30&gt;1.2, D30/F30&lt;1.5, E30/F30&lt;1.4), "RGBK","no pattern")</f>
        <v>no pattern</v>
      </c>
      <c r="J30" s="111" t="str">
        <f>IF(AND(G30/D30&gt;1.05, G30/E30&gt;1.05,G30/F30&gt;1.05), "BL","no pattern")</f>
        <v>BL</v>
      </c>
      <c r="K30" s="38" t="str">
        <f>IF(AND(D30/E30&lt;1.2, E30/F30&lt;1.2,F30/D30&lt;1.2,G30/D30&lt;1.2, G30/E30&lt;1.2,G30/F30&lt;1.2,D30/G30&lt;1.2), "everywhere","no pattern")</f>
        <v>no pattern</v>
      </c>
      <c r="L30" s="110">
        <v>86.31805157593125</v>
      </c>
      <c r="M30" s="33">
        <v>80.587392550143278</v>
      </c>
      <c r="N30" s="33">
        <v>84.622731614135631</v>
      </c>
      <c r="O30" s="33">
        <v>100</v>
      </c>
      <c r="P30" s="111" t="str">
        <f>IF(AND(L30/N30&gt;1.2, L30/O30&gt;1.2,M30/N30&gt;1.2,M30/O30&gt;1.2,L30/M30&lt;1.5), "RG","no pattern")</f>
        <v>no pattern</v>
      </c>
      <c r="Q30" s="111" t="str">
        <f>IF(AND(L30/O30&gt;1.2, M30/O30&gt;1.2,N30/O30&gt;1.2, L30/N30&lt;1.5, M30/N30&lt;1.4), "RGBK","no pattern")</f>
        <v>no pattern</v>
      </c>
      <c r="R30" s="111" t="str">
        <f>IF(AND(O30/L30&gt;1.05, O30/M30&gt;1.05,O30/N30&gt;1.05), "BL","no pattern")</f>
        <v>BL</v>
      </c>
      <c r="S30" s="38" t="str">
        <f>IF(AND(L30/M30&lt;1.2, M30/N30&lt;1.2,N30/L30&lt;1.2,O30/L30&lt;1.2, O30/M30&lt;1.2,O30/N30&lt;1.2,L30/O30&lt;1.2), "everywhere","no pattern")</f>
        <v>no pattern</v>
      </c>
      <c r="T30" s="110">
        <v>87.881455399061025</v>
      </c>
      <c r="U30" s="33">
        <v>85.651408450704224</v>
      </c>
      <c r="V30" s="33">
        <v>89.788732394366193</v>
      </c>
      <c r="W30" s="33">
        <v>100</v>
      </c>
      <c r="X30" s="111" t="str">
        <f>IF(AND(T30/V30&gt;1.2, T30/W30&gt;1.2,U30/V30&gt;1.2,U30/W30&gt;1.2,T30/U30&lt;1.5), "RG","no pattern")</f>
        <v>no pattern</v>
      </c>
      <c r="Y30" s="111" t="str">
        <f>IF(AND(T30/W30&gt;1.2, U30/W30&gt;1.2,V30/W30&gt;1.2, T30/V30&lt;1.5, U30/V30&lt;1.4), "RGBK","no pattern")</f>
        <v>no pattern</v>
      </c>
      <c r="Z30" s="111" t="str">
        <f>IF(AND(W30/T30&gt;1.05, W30/U30&gt;1.05,W30/V30&gt;1.05), "BL","no pattern")</f>
        <v>BL</v>
      </c>
      <c r="AA30" s="38" t="s">
        <v>24</v>
      </c>
      <c r="AB30" s="39">
        <f>COUNTIF($H30:$AA30,"RG")</f>
        <v>0</v>
      </c>
      <c r="AC30" s="40">
        <f>COUNTIF($H30:$AA30,"RGBK")</f>
        <v>0</v>
      </c>
      <c r="AD30" s="41">
        <f>COUNTIF($H30:$AA30,"BL")</f>
        <v>3</v>
      </c>
      <c r="AE30" s="42">
        <f>COUNTIF($H30:$AA30,"everywhere")</f>
        <v>0</v>
      </c>
      <c r="AF30" s="43" t="s">
        <v>150</v>
      </c>
      <c r="AG30" s="8"/>
    </row>
    <row r="31" spans="1:101" ht="15.75" customHeight="1" x14ac:dyDescent="0.75">
      <c r="A31" s="95">
        <v>317.24979999999999</v>
      </c>
      <c r="B31" s="99" t="s">
        <v>25</v>
      </c>
      <c r="C31" s="104" t="s">
        <v>288</v>
      </c>
      <c r="D31" s="110">
        <v>96.070320579110657</v>
      </c>
      <c r="E31" s="33">
        <v>97.51809720785937</v>
      </c>
      <c r="F31" s="33">
        <v>100</v>
      </c>
      <c r="G31" s="33">
        <v>98.448810754912103</v>
      </c>
      <c r="H31" s="111" t="str">
        <f>IF(AND(D31/F31&gt;1.2, D31/G31&gt;1.2,E31/F31&gt;1.2,E31/G31&gt;1.2,D31/E31&lt;1.3), "RG","no pattern")</f>
        <v>no pattern</v>
      </c>
      <c r="I31" s="111" t="str">
        <f>IF(AND(D31/G31&gt;1.2, E31/G31&gt;1.2,F31/G31&gt;1.2, D31/F31&lt;1.5, E31/F31&lt;1.4), "RGBK","no pattern")</f>
        <v>no pattern</v>
      </c>
      <c r="J31" s="111" t="str">
        <f>IF(AND(G31/D31&gt;1.05, G31/E31&gt;1.05,G31/F31&gt;1.05), "BL","no pattern")</f>
        <v>no pattern</v>
      </c>
      <c r="K31" s="38" t="str">
        <f>IF(AND(D31/E31&lt;1.2, E31/F31&lt;1.2,F31/D31&lt;1.2,G31/D31&lt;1.2, G31/E31&lt;1.2,G31/F31&lt;1.2,D31/G31&lt;1.2), "everywhere","no pattern")</f>
        <v>everywhere</v>
      </c>
      <c r="L31" s="110">
        <v>97.323818019625321</v>
      </c>
      <c r="M31" s="33">
        <v>100</v>
      </c>
      <c r="N31" s="33">
        <v>97.680642283675297</v>
      </c>
      <c r="O31" s="33">
        <v>96.520963425512932</v>
      </c>
      <c r="P31" s="111" t="str">
        <f>IF(AND(L31/N31&gt;1.2, L31/O31&gt;1.2,M31/N31&gt;1.2,M31/O31&gt;1.2,L31/M31&lt;1.5), "RG","no pattern")</f>
        <v>no pattern</v>
      </c>
      <c r="Q31" s="111" t="str">
        <f>IF(AND(L31/O31&gt;1.2, M31/O31&gt;1.2,N31/O31&gt;1.2, L31/N31&lt;1.5, M31/N31&lt;1.4), "RGBK","no pattern")</f>
        <v>no pattern</v>
      </c>
      <c r="R31" s="111" t="str">
        <f>IF(AND(O31/L31&gt;1.05, O31/M31&gt;1.05,O31/N31&gt;1.05), "BL","no pattern")</f>
        <v>no pattern</v>
      </c>
      <c r="S31" s="38" t="str">
        <f>IF(AND(L31/M31&lt;1.2, M31/N31&lt;1.2,N31/L31&lt;1.2,O31/L31&lt;1.2, O31/M31&lt;1.2,O31/N31&lt;1.2,L31/O31&lt;1.2), "everywhere","no pattern")</f>
        <v>everywhere</v>
      </c>
      <c r="T31" s="110">
        <v>97.399999999999991</v>
      </c>
      <c r="U31" s="33">
        <v>100</v>
      </c>
      <c r="V31" s="33">
        <v>93.4</v>
      </c>
      <c r="W31" s="33">
        <v>92.399999999999991</v>
      </c>
      <c r="X31" s="111" t="str">
        <f>IF(AND(T31/V31&gt;1.2, T31/W31&gt;1.2,U31/V31&gt;1.2,U31/W31&gt;1.2,T31/U31&lt;1.5), "RG","no pattern")</f>
        <v>no pattern</v>
      </c>
      <c r="Y31" s="111" t="str">
        <f>IF(AND(T31/W31&gt;1.2, U31/W31&gt;1.2,V31/W31&gt;1.2, T31/V31&lt;1.5, U31/V31&lt;1.4), "RGBK","no pattern")</f>
        <v>no pattern</v>
      </c>
      <c r="Z31" s="111" t="str">
        <f>IF(AND(W31/T31&gt;1.05, W31/U31&gt;1.05,W31/V31&gt;1.05), "BL","no pattern")</f>
        <v>no pattern</v>
      </c>
      <c r="AA31" s="38" t="str">
        <f>IF(AND(T31/U31&lt;1.2, V31/T31&lt;1.2,V31/T31&lt;1.2,W31/T31&lt;1.2, W31/U31&lt;1.2,W31/V31&lt;1.2,T31/W31&lt;1.2), "everywhere","no pattern")</f>
        <v>everywhere</v>
      </c>
      <c r="AB31" s="39">
        <f>COUNTIF($H31:$AA31,"RG")</f>
        <v>0</v>
      </c>
      <c r="AC31" s="40">
        <f>COUNTIF($H31:$AA31,"RGBK")</f>
        <v>0</v>
      </c>
      <c r="AD31" s="41">
        <f>COUNTIF($H31:$AA31,"BL")</f>
        <v>0</v>
      </c>
      <c r="AE31" s="42">
        <f>COUNTIF($H31:$AA31,"everywhere")</f>
        <v>3</v>
      </c>
      <c r="AF31" s="43" t="s">
        <v>9</v>
      </c>
      <c r="AG31" s="8"/>
    </row>
    <row r="32" spans="1:101" ht="15.75" customHeight="1" x14ac:dyDescent="0.75">
      <c r="A32" s="95">
        <v>332.95690000000002</v>
      </c>
      <c r="B32" s="99" t="s">
        <v>39</v>
      </c>
      <c r="C32" s="104" t="s">
        <v>289</v>
      </c>
      <c r="D32" s="112">
        <v>83.422143280047365</v>
      </c>
      <c r="E32" s="45">
        <v>88.513913558318535</v>
      </c>
      <c r="F32" s="45">
        <v>82.948490230905861</v>
      </c>
      <c r="G32" s="45">
        <v>100</v>
      </c>
      <c r="H32" s="113" t="str">
        <f>IF(AND(D32/F32&gt;1.2, D32/G32&gt;1.2,E32/F32&gt;1.2,E32/G32&gt;1.2,D32/E32&lt;1.5), "RG","no pattern")</f>
        <v>no pattern</v>
      </c>
      <c r="I32" s="113" t="str">
        <f>IF(AND(D32/G32&gt;1.2, E32/G32&gt;1.2,F32/G32&gt;1.2, D32/F32&lt;1.5, E32/F32&lt;1.4), "RGBK","no pattern")</f>
        <v>no pattern</v>
      </c>
      <c r="J32" s="113" t="str">
        <f>IF(AND(G32/D32&gt;1.05, G32/E32&gt;1.05,G32/F32&gt;1.05), "BL","no pattern")</f>
        <v>BL</v>
      </c>
      <c r="K32" s="44" t="str">
        <f>IF(AND(D32/E32&lt;1.2, E32/F32&lt;1.2,F32/D32&lt;1.2,G32/D32&lt;1.2, G32/E32&lt;1.2,G32/F32&lt;1.2,D32/G32&lt;1.2), "everywhere","no pattern")</f>
        <v>no pattern</v>
      </c>
      <c r="L32" s="112">
        <v>89.550561797752806</v>
      </c>
      <c r="M32" s="45">
        <v>80.05617977528091</v>
      </c>
      <c r="N32" s="45">
        <v>100</v>
      </c>
      <c r="O32" s="45">
        <v>93.37078651685394</v>
      </c>
      <c r="P32" s="113" t="str">
        <f>IF(AND(L32/N32&gt;1.2, L32/O32&gt;1.2,M32/N32&gt;1.2,M32/O32&gt;1.2,L32/M32&lt;1.5), "RG","no pattern")</f>
        <v>no pattern</v>
      </c>
      <c r="Q32" s="113" t="str">
        <f>IF(AND(L32/O32&gt;1.2, M32/O32&gt;1.2,N32/O32&gt;1.2, L32/N32&lt;1.5, M32/N32&lt;1.4), "RGBK","no pattern")</f>
        <v>no pattern</v>
      </c>
      <c r="R32" s="113" t="str">
        <f>IF(AND(O32/L32&gt;1.03, O32/M32&gt;1.03,O32/N32&gt;1.03), "BL","no pattern")</f>
        <v>no pattern</v>
      </c>
      <c r="S32" s="44" t="str">
        <f>IF(AND(L32/M32&lt;1.2, M32/N32&lt;1.2,N32/L32&lt;1.2,O32/L32&lt;1.2, O32/M32&lt;1.2,O32/N32&lt;1.2,L32/O32&lt;1.2), "everywhere","no pattern")</f>
        <v>everywhere</v>
      </c>
      <c r="T32" s="112">
        <v>86.528497409326434</v>
      </c>
      <c r="U32" s="45">
        <v>86.183074265975819</v>
      </c>
      <c r="V32" s="45">
        <v>79.965457685664944</v>
      </c>
      <c r="W32" s="45">
        <v>100</v>
      </c>
      <c r="X32" s="113" t="str">
        <f>IF(AND(T32/V32&gt;1.2, T32/W32&gt;1.2,U32/V32&gt;1.2,U32/W32&gt;1.2,T32/U32&lt;1.5), "RG","no pattern")</f>
        <v>no pattern</v>
      </c>
      <c r="Y32" s="113" t="str">
        <f>IF(AND(T32/W32&gt;1.2, U32/W32&gt;1.2,V32/W32&gt;1.2, T32/V32&lt;1.5, U32/V32&lt;1.4), "RGBK","no pattern")</f>
        <v>no pattern</v>
      </c>
      <c r="Z32" s="113" t="str">
        <f>IF(AND(W32/T32&gt;1.05, W32/U32&gt;1.05,W32/V32&gt;1.05), "BL","no pattern")</f>
        <v>BL</v>
      </c>
      <c r="AA32" s="44" t="str">
        <f>IF(AND(T32/U32&lt;1.2, V32/T32&lt;1.2,V32/T32&lt;1.2,W32/T32&lt;1.2, W32/U32&lt;1.2,W32/V32&lt;1.2,T32/W32&lt;1.2), "everywhere","no pattern")</f>
        <v>no pattern</v>
      </c>
      <c r="AB32" s="39">
        <f>COUNTIF($H32:$AA32,"RG")</f>
        <v>0</v>
      </c>
      <c r="AC32" s="40">
        <f>COUNTIF($H32:$AA32,"RGBK")</f>
        <v>0</v>
      </c>
      <c r="AD32" s="41">
        <f>COUNTIF($H32:$AA32,"BL")</f>
        <v>2</v>
      </c>
      <c r="AE32" s="42">
        <f>COUNTIF($H32:$AA32,"everywhere")</f>
        <v>1</v>
      </c>
      <c r="AF32" s="43" t="s">
        <v>150</v>
      </c>
      <c r="AG32" s="8"/>
    </row>
    <row r="33" spans="1:101" ht="15.75" customHeight="1" x14ac:dyDescent="0.75">
      <c r="A33" s="95">
        <v>337.31099999999998</v>
      </c>
      <c r="B33" s="99" t="s">
        <v>210</v>
      </c>
      <c r="C33" s="104" t="s">
        <v>288</v>
      </c>
      <c r="D33" s="110">
        <v>100</v>
      </c>
      <c r="E33" s="33">
        <v>98.422436459246271</v>
      </c>
      <c r="F33" s="33">
        <v>97.370727432077118</v>
      </c>
      <c r="G33" s="33">
        <v>92.462751971954418</v>
      </c>
      <c r="H33" s="111" t="str">
        <f>IF(AND(D33/F33&gt;1.2, D33/G33&gt;1.2,E33/F33&gt;1.2,E33/G33&gt;1.2,D33/E33&lt;1.3), "RG","no pattern")</f>
        <v>no pattern</v>
      </c>
      <c r="I33" s="111" t="str">
        <f>IF(AND(D33/G33&gt;1.2, E33/G33&gt;1.2,F33/G33&gt;1.2, D33/F33&lt;1.5, E33/F33&lt;1.4), "RGBK","no pattern")</f>
        <v>no pattern</v>
      </c>
      <c r="J33" s="111" t="str">
        <f>IF(AND(G33/D33&gt;1.05, G33/E33&gt;1.05,G33/F33&gt;1.05), "BL","no pattern")</f>
        <v>no pattern</v>
      </c>
      <c r="K33" s="38" t="str">
        <f>IF(AND(D33/E33&lt;1.2, E33/F33&lt;1.2,F33/D33&lt;1.2,G33/D33&lt;1.2, G33/E33&lt;1.2,G33/F33&lt;1.2,D33/G33&lt;1.2), "everywhere","no pattern")</f>
        <v>everywhere</v>
      </c>
      <c r="L33" s="110">
        <v>97.801047120418858</v>
      </c>
      <c r="M33" s="33">
        <v>100</v>
      </c>
      <c r="N33" s="33">
        <v>96.020942408376953</v>
      </c>
      <c r="O33" s="33">
        <v>96.020942408376953</v>
      </c>
      <c r="P33" s="111" t="str">
        <f>IF(AND(L33/N33&gt;1.2, L33/O33&gt;1.2,M33/N33&gt;1.2,M33/O33&gt;1.2,L33/M33&lt;1.5), "RG","no pattern")</f>
        <v>no pattern</v>
      </c>
      <c r="Q33" s="111" t="str">
        <f>IF(AND(L33/O33&gt;1.2, M33/O33&gt;1.2,N33/O33&gt;1.2, L33/N33&lt;1.5, M33/N33&lt;1.4), "RGBK","no pattern")</f>
        <v>no pattern</v>
      </c>
      <c r="R33" s="111" t="str">
        <f>IF(AND(O33/L33&gt;1.05, O33/M33&gt;1.05,O33/N33&gt;1.05), "BL","no pattern")</f>
        <v>no pattern</v>
      </c>
      <c r="S33" s="38" t="str">
        <f>IF(AND(L33/M33&lt;1.2, M33/N33&lt;1.2,N33/L33&lt;1.2,O33/L33&lt;1.2, O33/M33&lt;1.2,O33/N33&lt;1.2,L33/O33&lt;1.2), "everywhere","no pattern")</f>
        <v>everywhere</v>
      </c>
      <c r="T33" s="110">
        <v>100</v>
      </c>
      <c r="U33" s="33">
        <v>96.252129471890967</v>
      </c>
      <c r="V33" s="33">
        <v>100</v>
      </c>
      <c r="W33" s="33">
        <v>99.318568994889276</v>
      </c>
      <c r="X33" s="111" t="str">
        <f>IF(AND(T33/V33&gt;1.2, T33/W33&gt;1.2,U33/V33&gt;1.2,U33/W33&gt;1.2,T33/U33&lt;1.5), "RG","no pattern")</f>
        <v>no pattern</v>
      </c>
      <c r="Y33" s="111" t="str">
        <f>IF(AND(T33/W33&gt;1.2, U33/W33&gt;1.2,V33/W33&gt;1.2, T33/V33&lt;1.5, U33/V33&lt;1.4), "RGBK","no pattern")</f>
        <v>no pattern</v>
      </c>
      <c r="Z33" s="111" t="str">
        <f>IF(AND(W33/T33&gt;1.05, W33/U33&gt;1.05,W33/V33&gt;1.05), "BL","no pattern")</f>
        <v>no pattern</v>
      </c>
      <c r="AA33" s="38" t="str">
        <f>IF(AND(T33/U33&lt;1.2, V33/T33&lt;1.2,V33/T33&lt;1.2,W33/T33&lt;1.2, W33/U33&lt;1.2,W33/V33&lt;1.2,T33/W33&lt;1.2), "everywhere","no pattern")</f>
        <v>everywhere</v>
      </c>
      <c r="AB33" s="39">
        <f>COUNTIF($H33:$AA33,"RG")</f>
        <v>0</v>
      </c>
      <c r="AC33" s="40">
        <f>COUNTIF($H33:$AA33,"RGBK")</f>
        <v>0</v>
      </c>
      <c r="AD33" s="41">
        <f>COUNTIF($H33:$AA33,"BL")</f>
        <v>0</v>
      </c>
      <c r="AE33" s="42">
        <f>COUNTIF($H33:$AA33,"everywhere")</f>
        <v>3</v>
      </c>
      <c r="AF33" s="43" t="s">
        <v>9</v>
      </c>
      <c r="AG33" s="8"/>
    </row>
    <row r="34" spans="1:101" ht="15.75" customHeight="1" x14ac:dyDescent="0.75">
      <c r="A34" s="95">
        <v>339.32639999999998</v>
      </c>
      <c r="B34" s="99" t="s">
        <v>209</v>
      </c>
      <c r="C34" s="104" t="s">
        <v>288</v>
      </c>
      <c r="D34" s="110">
        <v>85.781990521327003</v>
      </c>
      <c r="E34" s="33">
        <v>88.467614533965232</v>
      </c>
      <c r="F34" s="33">
        <v>89.415481832543435</v>
      </c>
      <c r="G34" s="33">
        <v>100</v>
      </c>
      <c r="H34" s="111" t="str">
        <f>IF(AND(D34/F34&gt;1.2, D34/G34&gt;1.2,E34/F34&gt;1.2,E34/G34&gt;1.2,D34/E34&lt;1.3), "RG","no pattern")</f>
        <v>no pattern</v>
      </c>
      <c r="I34" s="111" t="str">
        <f>IF(AND(D34/G34&gt;1.2, E34/G34&gt;1.2,F34/G34&gt;1.2, D34/F34&lt;1.5, E34/F34&lt;1.4), "RGBK","no pattern")</f>
        <v>no pattern</v>
      </c>
      <c r="J34" s="111" t="str">
        <f>IF(AND(G34/D34&gt;1.05, G34/E34&gt;1.05,G34/F34&gt;1.05), "BL","no pattern")</f>
        <v>BL</v>
      </c>
      <c r="K34" s="38" t="s">
        <v>24</v>
      </c>
      <c r="L34" s="110">
        <v>96.544276457883385</v>
      </c>
      <c r="M34" s="33">
        <v>97.624190064794817</v>
      </c>
      <c r="N34" s="33">
        <v>100</v>
      </c>
      <c r="O34" s="33">
        <v>97.948164146868251</v>
      </c>
      <c r="P34" s="111" t="str">
        <f>IF(AND(L34/N34&gt;1.2, L34/O34&gt;1.2,M34/N34&gt;1.2,M34/O34&gt;1.2,L34/M34&lt;1.5), "RG","no pattern")</f>
        <v>no pattern</v>
      </c>
      <c r="Q34" s="111" t="str">
        <f>IF(AND(L34/O34&gt;1.2, M34/O34&gt;1.2,N34/O34&gt;1.2, L34/N34&lt;1.5, M34/N34&lt;1.4), "RGBK","no pattern")</f>
        <v>no pattern</v>
      </c>
      <c r="R34" s="111" t="str">
        <f>IF(AND(O34/L34&gt;1.05, O34/M34&gt;1.05,O34/N34&gt;1.05), "BL","no pattern")</f>
        <v>no pattern</v>
      </c>
      <c r="S34" s="38" t="str">
        <f>IF(AND(L34/M34&lt;1.2, M34/N34&lt;1.2,N34/L34&lt;1.2,O34/L34&lt;1.2, O34/M34&lt;1.2,O34/N34&lt;1.2,L34/O34&lt;1.2), "everywhere","no pattern")</f>
        <v>everywhere</v>
      </c>
      <c r="T34" s="110">
        <v>97.318007662835242</v>
      </c>
      <c r="U34" s="33">
        <v>100</v>
      </c>
      <c r="V34" s="33">
        <v>97.701149425287369</v>
      </c>
      <c r="W34" s="33">
        <v>98.850574712643663</v>
      </c>
      <c r="X34" s="111" t="str">
        <f>IF(AND(T34/V34&gt;1.2, T34/W34&gt;1.2,U34/V34&gt;1.2,U34/W34&gt;1.2,T34/U34&lt;1.5), "RG","no pattern")</f>
        <v>no pattern</v>
      </c>
      <c r="Y34" s="111" t="str">
        <f>IF(AND(T34/W34&gt;1.2, U34/W34&gt;1.2,V34/W34&gt;1.2, T34/V34&lt;1.5, U34/V34&lt;1.4), "RGBK","no pattern")</f>
        <v>no pattern</v>
      </c>
      <c r="Z34" s="111" t="str">
        <f>IF(AND(W34/T34&gt;1.05, W34/U34&gt;1.05,W34/V34&gt;1.05), "BL","no pattern")</f>
        <v>no pattern</v>
      </c>
      <c r="AA34" s="38" t="str">
        <f>IF(AND(T34/U34&lt;1.2, V34/T34&lt;1.2,V34/T34&lt;1.2,W34/T34&lt;1.2, W34/U34&lt;1.2,W34/V34&lt;1.2,T34/W34&lt;1.2), "everywhere","no pattern")</f>
        <v>everywhere</v>
      </c>
      <c r="AB34" s="39">
        <f>COUNTIF($H34:$AA34,"RG")</f>
        <v>0</v>
      </c>
      <c r="AC34" s="40">
        <f>COUNTIF($H34:$AA34,"RGBK")</f>
        <v>0</v>
      </c>
      <c r="AD34" s="41">
        <f>COUNTIF($H34:$AA34,"BL")</f>
        <v>1</v>
      </c>
      <c r="AE34" s="42">
        <f>COUNTIF($H34:$AA34,"everywhere")</f>
        <v>2</v>
      </c>
      <c r="AF34" s="43" t="s">
        <v>9</v>
      </c>
      <c r="AG34" s="8"/>
    </row>
    <row r="35" spans="1:101" ht="15.75" customHeight="1" x14ac:dyDescent="0.75">
      <c r="A35" s="95">
        <v>347.03930000000003</v>
      </c>
      <c r="B35" s="99" t="s">
        <v>237</v>
      </c>
      <c r="C35" s="104" t="s">
        <v>288</v>
      </c>
      <c r="D35" s="110">
        <v>100</v>
      </c>
      <c r="E35" s="33">
        <v>97.966414856046953</v>
      </c>
      <c r="F35" s="33">
        <v>95.03122295764436</v>
      </c>
      <c r="G35" s="33">
        <v>94.742966064036281</v>
      </c>
      <c r="H35" s="111" t="str">
        <f>IF(AND(D35/F35&gt;1.2, D35/G35&gt;1.2,E35/F35&gt;1.2,E35/G35&gt;1.2,D35/E35&lt;1.3), "RG","no pattern")</f>
        <v>no pattern</v>
      </c>
      <c r="I35" s="111" t="str">
        <f>IF(AND(D35/G35&gt;1.2, E35/G35&gt;1.2,F35/G35&gt;1.2, D35/F35&lt;1.5, E35/F35&lt;1.4), "RGBK","no pattern")</f>
        <v>no pattern</v>
      </c>
      <c r="J35" s="111" t="str">
        <f>IF(AND(G35/D35&gt;1.05, G35/E35&gt;1.05,G35/F35&gt;1.05), "BL","no pattern")</f>
        <v>no pattern</v>
      </c>
      <c r="K35" s="38" t="str">
        <f>IF(AND(D35/E35&lt;1.2, E35/F35&lt;1.2,F35/D35&lt;1.2,G35/D35&lt;1.2, G35/E35&lt;1.2,G35/F35&lt;1.2,D35/G35&lt;1.2), "everywhere","no pattern")</f>
        <v>everywhere</v>
      </c>
      <c r="L35" s="110">
        <v>95.214126079690743</v>
      </c>
      <c r="M35" s="33">
        <v>89.586647069482737</v>
      </c>
      <c r="N35" s="33">
        <v>90.08597257736524</v>
      </c>
      <c r="O35" s="33">
        <v>100</v>
      </c>
      <c r="P35" s="111" t="str">
        <f>IF(AND(L35/N35&gt;1.2, L35/O35&gt;1.2,M35/N35&gt;1.2,M35/O35&gt;1.2,L35/M35&lt;1.5), "RG","no pattern")</f>
        <v>no pattern</v>
      </c>
      <c r="Q35" s="111" t="str">
        <f>IF(AND(L35/O35&gt;1.2, M35/O35&gt;1.2,N35/O35&gt;1.2, L35/N35&lt;1.5, M35/N35&lt;1.4), "RGBK","no pattern")</f>
        <v>no pattern</v>
      </c>
      <c r="R35" s="111" t="str">
        <f>IF(AND(O35/L35&gt;1.05, O35/M35&gt;1.05,O35/N35&gt;1.05), "BL","no pattern")</f>
        <v>BL</v>
      </c>
      <c r="S35" s="38" t="s">
        <v>24</v>
      </c>
      <c r="T35" s="110">
        <v>100</v>
      </c>
      <c r="U35" s="33">
        <v>97.56129633835819</v>
      </c>
      <c r="V35" s="33">
        <v>99.968918482743788</v>
      </c>
      <c r="W35" s="33">
        <v>98.56307754838555</v>
      </c>
      <c r="X35" s="111" t="str">
        <f>IF(AND(T35/V35&gt;1.2, T35/W35&gt;1.2,U35/V35&gt;1.2,U35/W35&gt;1.2,T35/U35&lt;1.5), "RG","no pattern")</f>
        <v>no pattern</v>
      </c>
      <c r="Y35" s="111" t="str">
        <f>IF(AND(T35/W35&gt;1.2, U35/W35&gt;1.2,V35/W35&gt;1.2, T35/V35&lt;1.5, U35/V35&lt;1.4), "RGBK","no pattern")</f>
        <v>no pattern</v>
      </c>
      <c r="Z35" s="111" t="str">
        <f>IF(AND(W35/T35&gt;1.05, W35/U35&gt;1.05,W35/V35&gt;1.05), "BL","no pattern")</f>
        <v>no pattern</v>
      </c>
      <c r="AA35" s="38" t="str">
        <f>IF(AND(T35/U35&lt;1.2, V35/T35&lt;1.2,V35/T35&lt;1.2,W35/T35&lt;1.2, W35/U35&lt;1.2,W35/V35&lt;1.2,T35/W35&lt;1.2), "everywhere","no pattern")</f>
        <v>everywhere</v>
      </c>
      <c r="AB35" s="39">
        <f>COUNTIF($H35:$AA35,"RG")</f>
        <v>0</v>
      </c>
      <c r="AC35" s="40">
        <f>COUNTIF($H35:$AA35,"RGBK")</f>
        <v>0</v>
      </c>
      <c r="AD35" s="41">
        <f>COUNTIF($H35:$AA35,"BL")</f>
        <v>1</v>
      </c>
      <c r="AE35" s="42">
        <f>COUNTIF($H35:$AA35,"everywhere")</f>
        <v>2</v>
      </c>
      <c r="AF35" s="43" t="s">
        <v>9</v>
      </c>
      <c r="AG35" s="8"/>
    </row>
    <row r="36" spans="1:101" ht="15.75" customHeight="1" x14ac:dyDescent="0.75">
      <c r="A36" s="95">
        <v>347.1825</v>
      </c>
      <c r="B36" s="99" t="s">
        <v>255</v>
      </c>
      <c r="C36" s="104" t="s">
        <v>291</v>
      </c>
      <c r="D36" s="112">
        <v>81.407702523240388</v>
      </c>
      <c r="E36" s="45">
        <v>82.470119521912352</v>
      </c>
      <c r="F36" s="45">
        <v>75.431606905710495</v>
      </c>
      <c r="G36" s="45">
        <v>99.999999999999986</v>
      </c>
      <c r="H36" s="113" t="str">
        <f>IF(AND(D36/F36&gt;1.2, D36/G36&gt;1.2,E36/F36&gt;1.2,E36/G36&gt;1.2,D36/E36&lt;1.5), "RG","no pattern")</f>
        <v>no pattern</v>
      </c>
      <c r="I36" s="113" t="str">
        <f>IF(AND(D36/G36&gt;1.2, E36/G36&gt;1.2,F36/G36&gt;1.2, D36/F36&lt;1.5, E36/F36&lt;1.4), "RGBK","no pattern")</f>
        <v>no pattern</v>
      </c>
      <c r="J36" s="113" t="s">
        <v>24</v>
      </c>
      <c r="K36" s="44" t="s">
        <v>9</v>
      </c>
      <c r="L36" s="112">
        <v>94.549266247379464</v>
      </c>
      <c r="M36" s="45">
        <v>83.123689727463315</v>
      </c>
      <c r="N36" s="45">
        <v>100</v>
      </c>
      <c r="O36" s="45">
        <v>99.266247379454938</v>
      </c>
      <c r="P36" s="113" t="str">
        <f>IF(AND(L36/N36&gt;1.2, L36/O36&gt;1.2,M36/N36&gt;1.2,M36/O36&gt;1.2,L36/M36&lt;1.5), "RG","no pattern")</f>
        <v>no pattern</v>
      </c>
      <c r="Q36" s="113" t="str">
        <f>IF(AND(L36/O36&gt;1.2, M36/O36&gt;1.2,N36/O36&gt;1.2, L36/N36&lt;1.5, M36/N36&lt;1.4), "RGBK","no pattern")</f>
        <v>no pattern</v>
      </c>
      <c r="R36" s="113" t="str">
        <f>IF(AND(O36/L36&gt;1.03, O36/M36&gt;1.03,O36/N36&gt;1.03), "BL","no pattern")</f>
        <v>no pattern</v>
      </c>
      <c r="S36" s="44" t="str">
        <f>IF(AND(L36/M36&lt;1.2, M36/N36&lt;1.2,N36/L36&lt;1.2,O36/L36&lt;1.2, O36/M36&lt;1.2,O36/N36&lt;1.2,L36/O36&lt;1.2), "everywhere","no pattern")</f>
        <v>everywhere</v>
      </c>
      <c r="T36" s="112">
        <v>98.807854137447407</v>
      </c>
      <c r="U36" s="45">
        <v>100</v>
      </c>
      <c r="V36" s="45">
        <v>93.61851332398318</v>
      </c>
      <c r="W36" s="45">
        <v>96.774193548387089</v>
      </c>
      <c r="X36" s="113" t="str">
        <f>IF(AND(T36/V36&gt;1.2, T36/W36&gt;1.2,U36/V36&gt;1.2,U36/W36&gt;1.2,T36/U36&lt;1.5), "RG","no pattern")</f>
        <v>no pattern</v>
      </c>
      <c r="Y36" s="113" t="str">
        <f>IF(AND(T36/W36&gt;1.2, U36/W36&gt;1.2,V36/W36&gt;1.2, T36/V36&lt;1.5, U36/V36&lt;1.4), "RGBK","no pattern")</f>
        <v>no pattern</v>
      </c>
      <c r="Z36" s="113" t="str">
        <f>IF(AND(W36/T36&gt;1.05, W36/U36&gt;1.05,W36/V36&gt;1.05), "BL","no pattern")</f>
        <v>no pattern</v>
      </c>
      <c r="AA36" s="44" t="str">
        <f>IF(AND(T36/U36&lt;1.2, V36/T36&lt;1.2,V36/T36&lt;1.2,W36/T36&lt;1.2, W36/U36&lt;1.2,W36/V36&lt;1.2,T36/W36&lt;1.2), "everywhere","no pattern")</f>
        <v>everywhere</v>
      </c>
      <c r="AB36" s="39">
        <f>COUNTIF($H36:$AA36,"RG")</f>
        <v>0</v>
      </c>
      <c r="AC36" s="40">
        <f>COUNTIF($H36:$AA36,"RGBK")</f>
        <v>0</v>
      </c>
      <c r="AD36" s="41">
        <f>COUNTIF($H36:$AA36,"BL")</f>
        <v>0</v>
      </c>
      <c r="AE36" s="42">
        <f>COUNTIF($H36:$AA36,"everywhere")</f>
        <v>3</v>
      </c>
      <c r="AF36" s="43" t="s">
        <v>9</v>
      </c>
      <c r="AG36" s="12"/>
    </row>
    <row r="37" spans="1:101" ht="15.75" customHeight="1" x14ac:dyDescent="0.75">
      <c r="A37" s="95">
        <v>351.22019999999998</v>
      </c>
      <c r="B37" s="99" t="s">
        <v>28</v>
      </c>
      <c r="C37" s="104" t="s">
        <v>288</v>
      </c>
      <c r="D37" s="110">
        <v>94.630872483221495</v>
      </c>
      <c r="E37" s="33">
        <v>96.140939597315452</v>
      </c>
      <c r="F37" s="33">
        <v>97.651006711409408</v>
      </c>
      <c r="G37" s="33">
        <v>100</v>
      </c>
      <c r="H37" s="111" t="str">
        <f>IF(AND(D37/F37&gt;1.2, D37/G37&gt;1.2,E37/F37&gt;1.2,E37/G37&gt;1.2,D37/E37&lt;1.3), "RG","no pattern")</f>
        <v>no pattern</v>
      </c>
      <c r="I37" s="111" t="str">
        <f>IF(AND(D37/G37&gt;1.2, E37/G37&gt;1.2,F37/G37&gt;1.2, D37/F37&lt;1.5, E37/F37&lt;1.4), "RGBK","no pattern")</f>
        <v>no pattern</v>
      </c>
      <c r="J37" s="111" t="str">
        <f>IF(AND(G37/D37&gt;1.05, G37/E37&gt;1.05,G37/F37&gt;1.05), "BL","no pattern")</f>
        <v>no pattern</v>
      </c>
      <c r="K37" s="38" t="str">
        <f>IF(AND(D37/E37&lt;1.2, E37/F37&lt;1.2,F37/D37&lt;1.2,G37/D37&lt;1.2, G37/E37&lt;1.2,G37/F37&lt;1.2,D37/G37&lt;1.2), "everywhere","no pattern")</f>
        <v>everywhere</v>
      </c>
      <c r="L37" s="110">
        <v>94.761904761904745</v>
      </c>
      <c r="M37" s="33">
        <v>98.253968253968239</v>
      </c>
      <c r="N37" s="33">
        <v>100</v>
      </c>
      <c r="O37" s="33">
        <v>96.825396825396822</v>
      </c>
      <c r="P37" s="111" t="str">
        <f>IF(AND(L37/N37&gt;1.2, L37/O37&gt;1.2,M37/N37&gt;1.2,M37/O37&gt;1.2,L37/M37&lt;1.5), "RG","no pattern")</f>
        <v>no pattern</v>
      </c>
      <c r="Q37" s="111" t="str">
        <f>IF(AND(L37/O37&gt;1.2, M37/O37&gt;1.2,N37/O37&gt;1.2, L37/N37&lt;1.5, M37/N37&lt;1.4), "RGBK","no pattern")</f>
        <v>no pattern</v>
      </c>
      <c r="R37" s="111" t="str">
        <f>IF(AND(O37/L37&gt;1.05, O37/M37&gt;1.05,O37/N37&gt;1.05), "BL","no pattern")</f>
        <v>no pattern</v>
      </c>
      <c r="S37" s="38" t="str">
        <f>IF(AND(L37/M37&lt;1.2, M37/N37&lt;1.2,N37/L37&lt;1.2,O37/L37&lt;1.2, O37/M37&lt;1.2,O37/N37&lt;1.2,L37/O37&lt;1.2), "everywhere","no pattern")</f>
        <v>everywhere</v>
      </c>
      <c r="T37" s="110">
        <v>97.910863509749305</v>
      </c>
      <c r="U37" s="33">
        <v>99.825905292479106</v>
      </c>
      <c r="V37" s="33">
        <v>99.651810584958227</v>
      </c>
      <c r="W37" s="33">
        <v>100</v>
      </c>
      <c r="X37" s="111" t="str">
        <f>IF(AND(T37/V37&gt;1.2, T37/W37&gt;1.2,U37/V37&gt;1.2,U37/W37&gt;1.2,T37/U37&lt;1.5), "RG","no pattern")</f>
        <v>no pattern</v>
      </c>
      <c r="Y37" s="111" t="str">
        <f>IF(AND(T37/W37&gt;1.2, U37/W37&gt;1.2,V37/W37&gt;1.2, T37/V37&lt;1.5, U37/V37&lt;1.4), "RGBK","no pattern")</f>
        <v>no pattern</v>
      </c>
      <c r="Z37" s="111" t="str">
        <f>IF(AND(W37/T37&gt;1.05, W37/U37&gt;1.05,W37/V37&gt;1.05), "BL","no pattern")</f>
        <v>no pattern</v>
      </c>
      <c r="AA37" s="38" t="str">
        <f>IF(AND(T37/U37&lt;1.2, V37/T37&lt;1.2,V37/T37&lt;1.2,W37/T37&lt;1.2, W37/U37&lt;1.2,W37/V37&lt;1.2,T37/W37&lt;1.2), "everywhere","no pattern")</f>
        <v>everywhere</v>
      </c>
      <c r="AB37" s="39">
        <f>COUNTIF($H37:$AA37,"RG")</f>
        <v>0</v>
      </c>
      <c r="AC37" s="40">
        <f>COUNTIF($H37:$AA37,"RGBK")</f>
        <v>0</v>
      </c>
      <c r="AD37" s="41">
        <f>COUNTIF($H37:$AA37,"BL")</f>
        <v>0</v>
      </c>
      <c r="AE37" s="42">
        <f>COUNTIF($H37:$AA37,"everywhere")</f>
        <v>3</v>
      </c>
      <c r="AF37" s="43" t="s">
        <v>9</v>
      </c>
      <c r="AG37" s="9"/>
    </row>
    <row r="38" spans="1:101" ht="15.75" customHeight="1" x14ac:dyDescent="0.75">
      <c r="A38" s="95">
        <v>353.26659999999998</v>
      </c>
      <c r="B38" s="99" t="s">
        <v>213</v>
      </c>
      <c r="C38" s="104" t="s">
        <v>291</v>
      </c>
      <c r="D38" s="112">
        <v>86.434108527131784</v>
      </c>
      <c r="E38" s="45">
        <v>91.73126614987082</v>
      </c>
      <c r="F38" s="45">
        <v>100</v>
      </c>
      <c r="G38" s="45">
        <v>80.620155038759691</v>
      </c>
      <c r="H38" s="113" t="str">
        <f>IF(AND(D38/F38&gt;1.2, D38/G38&gt;1.2,E38/F38&gt;1.2,E38/G38&gt;1.2,D38/E38&lt;1.5), "RG","no pattern")</f>
        <v>no pattern</v>
      </c>
      <c r="I38" s="113" t="str">
        <f>IF(AND(D38/G38&gt;1.2, E38/G38&gt;1.2,F38/G38&gt;1.2, D38/F38&lt;1.5, E38/F38&lt;1.4), "RGBK","no pattern")</f>
        <v>no pattern</v>
      </c>
      <c r="J38" s="113" t="str">
        <f>IF(AND(G38/D38&gt;1.05, G38/E38&gt;1.05,G38/F38&gt;1.05), "BL","no pattern")</f>
        <v>no pattern</v>
      </c>
      <c r="K38" s="44" t="str">
        <f>IF(AND(D38/E38&lt;1.2, E38/F38&lt;1.2,F38/D38&lt;1.2,G38/D38&lt;1.2, G38/E38&lt;1.2,G38/F38&lt;1.2,D38/G38&lt;1.2), "everywhere","no pattern")</f>
        <v>everywhere</v>
      </c>
      <c r="L38" s="112">
        <v>100</v>
      </c>
      <c r="M38" s="45">
        <v>80.885311871227373</v>
      </c>
      <c r="N38" s="45">
        <v>95.372233400402436</v>
      </c>
      <c r="O38" s="45">
        <v>83.970489604292425</v>
      </c>
      <c r="P38" s="113" t="str">
        <f>IF(AND(L38/N38&gt;1.2, L38/O38&gt;1.2,M38/N38&gt;1.2,M38/O38&gt;1.2,L38/M38&lt;1.5), "RG","no pattern")</f>
        <v>no pattern</v>
      </c>
      <c r="Q38" s="113" t="str">
        <f>IF(AND(L38/O38&gt;1.2, M38/O38&gt;1.2,N38/O38&gt;1.2, L38/N38&lt;1.5, M38/N38&lt;1.4), "RGBK","no pattern")</f>
        <v>no pattern</v>
      </c>
      <c r="R38" s="113" t="str">
        <f>IF(AND(O38/L38&gt;1.03, O38/M38&gt;1.03,O38/N38&gt;1.03), "BL","no pattern")</f>
        <v>no pattern</v>
      </c>
      <c r="S38" s="44" t="s">
        <v>9</v>
      </c>
      <c r="T38" s="112">
        <v>100</v>
      </c>
      <c r="U38" s="45">
        <v>98.61695730607336</v>
      </c>
      <c r="V38" s="45">
        <v>96.031268791340935</v>
      </c>
      <c r="W38" s="45">
        <v>78.773301262778119</v>
      </c>
      <c r="X38" s="113" t="str">
        <f>IF(AND(T38/V38&gt;1.2, T38/W38&gt;1.2,U38/V38&gt;1.2,U38/W38&gt;1.2,T38/U38&lt;1.5), "RG","no pattern")</f>
        <v>no pattern</v>
      </c>
      <c r="Y38" s="113" t="s">
        <v>24</v>
      </c>
      <c r="Z38" s="113" t="str">
        <f>IF(AND(W38/T38&gt;1.05, W38/U38&gt;1.05,W38/V38&gt;1.05), "BL","no pattern")</f>
        <v>no pattern</v>
      </c>
      <c r="AA38" s="44" t="s">
        <v>9</v>
      </c>
      <c r="AB38" s="39">
        <f>COUNTIF($H38:$AA38,"RG")</f>
        <v>0</v>
      </c>
      <c r="AC38" s="40">
        <f>COUNTIF($H38:$AA38,"RGBK")</f>
        <v>0</v>
      </c>
      <c r="AD38" s="41">
        <f>COUNTIF($H38:$AA38,"BL")</f>
        <v>0</v>
      </c>
      <c r="AE38" s="42">
        <f>COUNTIF($H38:$AA38,"everywhere")</f>
        <v>3</v>
      </c>
      <c r="AF38" s="43" t="s">
        <v>9</v>
      </c>
      <c r="AG38" s="12"/>
    </row>
    <row r="39" spans="1:101" ht="15.75" customHeight="1" x14ac:dyDescent="0.75">
      <c r="A39" s="95">
        <v>367.35759999999999</v>
      </c>
      <c r="B39" s="99" t="s">
        <v>211</v>
      </c>
      <c r="C39" s="104" t="s">
        <v>288</v>
      </c>
      <c r="D39" s="110">
        <v>83.686176836861762</v>
      </c>
      <c r="E39" s="33">
        <v>85.67870485678705</v>
      </c>
      <c r="F39" s="33">
        <v>89.539227895392287</v>
      </c>
      <c r="G39" s="33">
        <v>100</v>
      </c>
      <c r="H39" s="111" t="str">
        <f>IF(AND(D39/F39&gt;1.2, D39/G39&gt;1.2,E39/F39&gt;1.2,E39/G39&gt;1.2,D39/E39&lt;1.3), "RG","no pattern")</f>
        <v>no pattern</v>
      </c>
      <c r="I39" s="111" t="str">
        <f>IF(AND(D39/G39&gt;1.2, E39/G39&gt;1.2,F39/G39&gt;1.2, D39/F39&lt;1.5, E39/F39&lt;1.4), "RGBK","no pattern")</f>
        <v>no pattern</v>
      </c>
      <c r="J39" s="111" t="s">
        <v>24</v>
      </c>
      <c r="K39" s="38" t="str">
        <f>IF(AND(D39/E39&lt;1.2, E39/F39&lt;1.2,F39/D39&lt;1.2,G39/D39&lt;1.2, G39/E39&lt;1.2,G39/F39&lt;1.2,D39/G39&lt;1.2), "everywhere","no pattern")</f>
        <v>everywhere</v>
      </c>
      <c r="L39" s="110">
        <v>92.738752959747444</v>
      </c>
      <c r="M39" s="33">
        <v>94.396211523283355</v>
      </c>
      <c r="N39" s="33">
        <v>99.999999999999986</v>
      </c>
      <c r="O39" s="33">
        <v>95.106550907655887</v>
      </c>
      <c r="P39" s="111" t="str">
        <f>IF(AND(L39/N39&gt;1.2, L39/O39&gt;1.2,M39/N39&gt;1.2,M39/O39&gt;1.2,L39/M39&lt;1.5), "RG","no pattern")</f>
        <v>no pattern</v>
      </c>
      <c r="Q39" s="111" t="str">
        <f>IF(AND(L39/O39&gt;1.2, M39/O39&gt;1.2,N39/O39&gt;1.2, L39/N39&lt;1.5, M39/N39&lt;1.4), "RGBK","no pattern")</f>
        <v>no pattern</v>
      </c>
      <c r="R39" s="111" t="str">
        <f>IF(AND(O39/L39&gt;1.05, O39/M39&gt;1.05,O39/N39&gt;1.05), "BL","no pattern")</f>
        <v>no pattern</v>
      </c>
      <c r="S39" s="38" t="str">
        <f>IF(AND(L39/M39&lt;1.2, M39/N39&lt;1.2,N39/L39&lt;1.2,O39/L39&lt;1.2, O39/M39&lt;1.2,O39/N39&lt;1.2,L39/O39&lt;1.2), "everywhere","no pattern")</f>
        <v>everywhere</v>
      </c>
      <c r="T39" s="110">
        <v>97.923875432525946</v>
      </c>
      <c r="U39" s="33">
        <v>99.134948096885807</v>
      </c>
      <c r="V39" s="33">
        <v>99.192618223760078</v>
      </c>
      <c r="W39" s="33">
        <v>100</v>
      </c>
      <c r="X39" s="111" t="str">
        <f>IF(AND(T39/V39&gt;1.2, T39/W39&gt;1.2,U39/V39&gt;1.2,U39/W39&gt;1.2,T39/U39&lt;1.5), "RG","no pattern")</f>
        <v>no pattern</v>
      </c>
      <c r="Y39" s="111" t="str">
        <f>IF(AND(T39/W39&gt;1.2, U39/W39&gt;1.2,V39/W39&gt;1.2, T39/V39&lt;1.5, U39/V39&lt;1.4), "RGBK","no pattern")</f>
        <v>no pattern</v>
      </c>
      <c r="Z39" s="111" t="str">
        <f>IF(AND(W39/T39&gt;1.05, W39/U39&gt;1.05,W39/V39&gt;1.05), "BL","no pattern")</f>
        <v>no pattern</v>
      </c>
      <c r="AA39" s="38" t="str">
        <f>IF(AND(T39/U39&lt;1.2, V39/T39&lt;1.2,V39/T39&lt;1.2,W39/T39&lt;1.2, W39/U39&lt;1.2,W39/V39&lt;1.2,T39/W39&lt;1.2), "everywhere","no pattern")</f>
        <v>everywhere</v>
      </c>
      <c r="AB39" s="39">
        <f>COUNTIF($H39:$AA39,"RG")</f>
        <v>0</v>
      </c>
      <c r="AC39" s="40">
        <f>COUNTIF($H39:$AA39,"RGBK")</f>
        <v>0</v>
      </c>
      <c r="AD39" s="41">
        <f>COUNTIF($H39:$AA39,"BL")</f>
        <v>0</v>
      </c>
      <c r="AE39" s="42">
        <f>COUNTIF($H39:$AA39,"everywhere")</f>
        <v>3</v>
      </c>
      <c r="AF39" s="43" t="s">
        <v>9</v>
      </c>
      <c r="AG39" s="8"/>
    </row>
    <row r="40" spans="1:101" ht="15.75" customHeight="1" x14ac:dyDescent="0.75">
      <c r="A40" s="95">
        <v>427.2842</v>
      </c>
      <c r="B40" s="99" t="s">
        <v>214</v>
      </c>
      <c r="C40" s="104" t="s">
        <v>291</v>
      </c>
      <c r="D40" s="112">
        <v>79.581151832460733</v>
      </c>
      <c r="E40" s="45">
        <v>90.575916230366488</v>
      </c>
      <c r="F40" s="45">
        <v>79.319371727748688</v>
      </c>
      <c r="G40" s="45">
        <v>100.00000000000001</v>
      </c>
      <c r="H40" s="113" t="str">
        <f>IF(AND(D40/F40&gt;1.2, D40/G40&gt;1.2,E40/F40&gt;1.2,E40/G40&gt;1.2,D40/E40&lt;1.5), "RG","no pattern")</f>
        <v>no pattern</v>
      </c>
      <c r="I40" s="113" t="str">
        <f>IF(AND(D40/G40&gt;1.2, E40/G40&gt;1.2,F40/G40&gt;1.2, D40/F40&lt;1.5, E40/F40&lt;1.4), "RGBK","no pattern")</f>
        <v>no pattern</v>
      </c>
      <c r="J40" s="113" t="s">
        <v>24</v>
      </c>
      <c r="K40" s="44" t="s">
        <v>9</v>
      </c>
      <c r="L40" s="112">
        <v>90.894568690095824</v>
      </c>
      <c r="M40" s="45">
        <v>86.58146964856229</v>
      </c>
      <c r="N40" s="45">
        <v>94.568690095846634</v>
      </c>
      <c r="O40" s="45">
        <v>100</v>
      </c>
      <c r="P40" s="113" t="str">
        <f>IF(AND(L40/N40&gt;1.2, L40/O40&gt;1.2,M40/N40&gt;1.2,M40/O40&gt;1.2,L40/M40&lt;1.5), "RG","no pattern")</f>
        <v>no pattern</v>
      </c>
      <c r="Q40" s="113" t="str">
        <f>IF(AND(L40/O40&gt;1.2, M40/O40&gt;1.2,N40/O40&gt;1.2, L40/N40&lt;1.5, M40/N40&lt;1.4), "RGBK","no pattern")</f>
        <v>no pattern</v>
      </c>
      <c r="R40" s="113" t="str">
        <f>IF(AND(O40/L40&gt;1.03, O40/M40&gt;1.03,O40/N40&gt;1.03), "BL","no pattern")</f>
        <v>BL</v>
      </c>
      <c r="S40" s="44" t="s">
        <v>24</v>
      </c>
      <c r="T40" s="112">
        <v>96.219931271477648</v>
      </c>
      <c r="U40" s="45">
        <v>88.831615120274904</v>
      </c>
      <c r="V40" s="45">
        <v>90.206185567010294</v>
      </c>
      <c r="W40" s="45">
        <v>100</v>
      </c>
      <c r="X40" s="113" t="str">
        <f>IF(AND(T40/V40&gt;1.2, T40/W40&gt;1.2,U40/V40&gt;1.2,U40/W40&gt;1.2,T40/U40&lt;1.5), "RG","no pattern")</f>
        <v>no pattern</v>
      </c>
      <c r="Y40" s="113" t="str">
        <f>IF(AND(T40/W40&gt;1.2, U40/W40&gt;1.2,V40/W40&gt;1.2, T40/V40&lt;1.5, U40/V40&lt;1.4), "RGBK","no pattern")</f>
        <v>no pattern</v>
      </c>
      <c r="Z40" s="113" t="str">
        <f>IF(AND(W40/T40&gt;1.05, W40/U40&gt;1.05,W40/V40&gt;1.05), "BL","no pattern")</f>
        <v>no pattern</v>
      </c>
      <c r="AA40" s="44" t="str">
        <f>IF(AND(T40/U40&lt;1.2, V40/T40&lt;1.2,V40/T40&lt;1.2,W40/T40&lt;1.2, W40/U40&lt;1.2,W40/V40&lt;1.2,T40/W40&lt;1.2), "everywhere","no pattern")</f>
        <v>everywhere</v>
      </c>
      <c r="AB40" s="39">
        <f>COUNTIF($H40:$AA40,"RG")</f>
        <v>0</v>
      </c>
      <c r="AC40" s="40">
        <f>COUNTIF($H40:$AA40,"RGBK")</f>
        <v>0</v>
      </c>
      <c r="AD40" s="41">
        <f>COUNTIF($H40:$AA40,"BL")</f>
        <v>1</v>
      </c>
      <c r="AE40" s="42">
        <f>COUNTIF($H40:$AA40,"everywhere")</f>
        <v>2</v>
      </c>
      <c r="AF40" s="43" t="s">
        <v>9</v>
      </c>
      <c r="AG40" s="8"/>
    </row>
    <row r="41" spans="1:101" ht="15.75" customHeight="1" x14ac:dyDescent="0.75">
      <c r="A41" s="95">
        <v>431.2276</v>
      </c>
      <c r="B41" s="99" t="s">
        <v>238</v>
      </c>
      <c r="C41" s="104" t="s">
        <v>288</v>
      </c>
      <c r="D41" s="110">
        <v>94.387755102040813</v>
      </c>
      <c r="E41" s="33">
        <v>92.857142857142861</v>
      </c>
      <c r="F41" s="33">
        <v>98.469387755102048</v>
      </c>
      <c r="G41" s="33">
        <v>100</v>
      </c>
      <c r="H41" s="111" t="str">
        <f>IF(AND(D41/F41&gt;1.2, D41/G41&gt;1.2,E41/F41&gt;1.2,E41/G41&gt;1.2,D41/E41&lt;1.3), "RG","no pattern")</f>
        <v>no pattern</v>
      </c>
      <c r="I41" s="111" t="str">
        <f>IF(AND(D41/G41&gt;1.2, E41/G41&gt;1.2,F41/G41&gt;1.2, D41/F41&lt;1.5, E41/F41&lt;1.4), "RGBK","no pattern")</f>
        <v>no pattern</v>
      </c>
      <c r="J41" s="111" t="str">
        <f>IF(AND(G41/D41&gt;1.05, G41/E41&gt;1.05,G41/F41&gt;1.05), "BL","no pattern")</f>
        <v>no pattern</v>
      </c>
      <c r="K41" s="38" t="str">
        <f>IF(AND(D41/E41&lt;1.2, E41/F41&lt;1.2,F41/D41&lt;1.2,G41/D41&lt;1.2, G41/E41&lt;1.2,G41/F41&lt;1.2,D41/G41&lt;1.2), "everywhere","no pattern")</f>
        <v>everywhere</v>
      </c>
      <c r="L41" s="110">
        <v>93.798449612403104</v>
      </c>
      <c r="M41" s="33">
        <v>100</v>
      </c>
      <c r="N41" s="33">
        <v>92.248062015503891</v>
      </c>
      <c r="O41" s="33">
        <v>84.496124031007753</v>
      </c>
      <c r="P41" s="111" t="str">
        <f>IF(AND(L41/N41&gt;1.2, L41/O41&gt;1.2,M41/N41&gt;1.2,M41/O41&gt;1.2,L41/M41&lt;1.5), "RG","no pattern")</f>
        <v>no pattern</v>
      </c>
      <c r="Q41" s="111" t="str">
        <f>IF(AND(L41/O41&gt;1.2, M41/O41&gt;1.2,N41/O41&gt;1.2, L41/N41&lt;1.5, M41/N41&lt;1.4), "RGBK","no pattern")</f>
        <v>no pattern</v>
      </c>
      <c r="R41" s="111" t="str">
        <f>IF(AND(O41/L41&gt;1.05, O41/M41&gt;1.05,O41/N41&gt;1.05), "BL","no pattern")</f>
        <v>no pattern</v>
      </c>
      <c r="S41" s="38" t="str">
        <f>IF(AND(L41/M41&lt;1.2, M41/N41&lt;1.2,N41/L41&lt;1.2,O41/L41&lt;1.2, O41/M41&lt;1.2,O41/N41&lt;1.2,L41/O41&lt;1.2), "everywhere","no pattern")</f>
        <v>everywhere</v>
      </c>
      <c r="T41" s="110">
        <v>98.785578747628065</v>
      </c>
      <c r="U41" s="33">
        <v>100</v>
      </c>
      <c r="V41" s="33">
        <v>96.129032258064512</v>
      </c>
      <c r="W41" s="33">
        <v>95.825426944971525</v>
      </c>
      <c r="X41" s="111" t="str">
        <f>IF(AND(T41/V41&gt;1.2, T41/W41&gt;1.2,U41/V41&gt;1.2,U41/W41&gt;1.2,T41/U41&lt;1.5), "RG","no pattern")</f>
        <v>no pattern</v>
      </c>
      <c r="Y41" s="111" t="str">
        <f>IF(AND(T41/W41&gt;1.2, U41/W41&gt;1.2,V41/W41&gt;1.2, T41/V41&lt;1.5, U41/V41&lt;1.4), "RGBK","no pattern")</f>
        <v>no pattern</v>
      </c>
      <c r="Z41" s="111" t="str">
        <f>IF(AND(W41/T41&gt;1.05, W41/U41&gt;1.05,W41/V41&gt;1.05), "BL","no pattern")</f>
        <v>no pattern</v>
      </c>
      <c r="AA41" s="38" t="str">
        <f>IF(AND(T41/U41&lt;1.2, V41/T41&lt;1.2,V41/T41&lt;1.2,W41/T41&lt;1.2, W41/U41&lt;1.2,W41/V41&lt;1.2,T41/W41&lt;1.2), "everywhere","no pattern")</f>
        <v>everywhere</v>
      </c>
      <c r="AB41" s="39">
        <f>COUNTIF($H41:$AA41,"RG")</f>
        <v>0</v>
      </c>
      <c r="AC41" s="40">
        <f>COUNTIF($H41:$AA41,"RGBK")</f>
        <v>0</v>
      </c>
      <c r="AD41" s="41">
        <f>COUNTIF($H41:$AA41,"BL")</f>
        <v>0</v>
      </c>
      <c r="AE41" s="42">
        <f>COUNTIF($H41:$AA41,"everywhere")</f>
        <v>3</v>
      </c>
      <c r="AF41" s="43" t="s">
        <v>9</v>
      </c>
      <c r="AG41" s="8"/>
    </row>
    <row r="42" spans="1:101" ht="15.75" customHeight="1" x14ac:dyDescent="0.75">
      <c r="A42" s="95">
        <v>440.27789999999999</v>
      </c>
      <c r="B42" s="99" t="s">
        <v>40</v>
      </c>
      <c r="C42" s="104" t="s">
        <v>290</v>
      </c>
      <c r="D42" s="112">
        <v>81.005586592178787</v>
      </c>
      <c r="E42" s="45">
        <v>90.502793296089393</v>
      </c>
      <c r="F42" s="45">
        <v>82.122905027932958</v>
      </c>
      <c r="G42" s="45">
        <v>100</v>
      </c>
      <c r="H42" s="113" t="str">
        <f>IF(AND(D42/F42&gt;1.2, D42/G42&gt;1.2,E42/F42&gt;1.2,E42/G42&gt;1.2,D42/E42&lt;1.5), "RG","no pattern")</f>
        <v>no pattern</v>
      </c>
      <c r="I42" s="113" t="str">
        <f>IF(AND(D42/G42&gt;1.2, E42/G42&gt;1.2,F42/G42&gt;1.2, D42/F42&lt;1.5, E42/F42&lt;1.4), "RGBK","no pattern")</f>
        <v>no pattern</v>
      </c>
      <c r="J42" s="113" t="str">
        <f>IF(AND(G42/D42&gt;1.05, G42/E42&gt;1.05,G42/F42&gt;1.05), "BL","no pattern")</f>
        <v>BL</v>
      </c>
      <c r="K42" s="44" t="str">
        <f>IF(AND(D42/E42&lt;1.2, E42/F42&lt;1.2,F42/D42&lt;1.2,G42/D42&lt;1.2, G42/E42&lt;1.2,G42/F42&lt;1.2,D42/G42&lt;1.2), "everywhere","no pattern")</f>
        <v>no pattern</v>
      </c>
      <c r="L42" s="112">
        <v>91.587677725118496</v>
      </c>
      <c r="M42" s="45">
        <v>82.464454976303315</v>
      </c>
      <c r="N42" s="45">
        <v>95.4</v>
      </c>
      <c r="O42" s="45">
        <v>100</v>
      </c>
      <c r="P42" s="113" t="str">
        <f>IF(AND(L42/N42&gt;1.2, L42/O42&gt;1.2,M42/N42&gt;1.2,M42/O42&gt;1.2,L42/M42&lt;1.5), "RG","no pattern")</f>
        <v>no pattern</v>
      </c>
      <c r="Q42" s="113" t="str">
        <f>IF(AND(L42/O42&gt;1.2, M42/O42&gt;1.2,N42/O42&gt;1.2, L42/N42&lt;1.5, M42/N42&lt;1.4), "RGBK","no pattern")</f>
        <v>no pattern</v>
      </c>
      <c r="R42" s="113" t="str">
        <f>IF(AND(O42/L42&gt;1.03, O42/M42&gt;1.03,O42/N42&gt;1.03), "BL","no pattern")</f>
        <v>BL</v>
      </c>
      <c r="S42" s="44" t="s">
        <v>24</v>
      </c>
      <c r="T42" s="112">
        <v>85.135135135135144</v>
      </c>
      <c r="U42" s="45">
        <v>93.918918918918919</v>
      </c>
      <c r="V42" s="45">
        <v>86.486486486486484</v>
      </c>
      <c r="W42" s="45">
        <v>100</v>
      </c>
      <c r="X42" s="113" t="str">
        <f>IF(AND(T42/V42&gt;1.2, T42/W42&gt;1.2,U42/V42&gt;1.2,U42/W42&gt;1.2,T42/U42&lt;1.5), "RG","no pattern")</f>
        <v>no pattern</v>
      </c>
      <c r="Y42" s="113" t="str">
        <f>IF(AND(T42/W42&gt;1.2, U42/W42&gt;1.2,V42/W42&gt;1.2, T42/V42&lt;1.5, U42/V42&lt;1.4), "RGBK","no pattern")</f>
        <v>no pattern</v>
      </c>
      <c r="Z42" s="113" t="str">
        <f>IF(AND(W42/T42&gt;1.05, W42/U42&gt;1.05,W42/V42&gt;1.05), "BL","no pattern")</f>
        <v>BL</v>
      </c>
      <c r="AA42" s="44" t="s">
        <v>24</v>
      </c>
      <c r="AB42" s="39">
        <f>COUNTIF($H42:$AA42,"RG")</f>
        <v>0</v>
      </c>
      <c r="AC42" s="40">
        <f>COUNTIF($H42:$AA42,"RGBK")</f>
        <v>0</v>
      </c>
      <c r="AD42" s="41">
        <f>COUNTIF($H42:$AA42,"BL")</f>
        <v>3</v>
      </c>
      <c r="AE42" s="42">
        <f>COUNTIF($H42:$AA42,"everywhere")</f>
        <v>0</v>
      </c>
      <c r="AF42" s="43" t="s">
        <v>150</v>
      </c>
      <c r="AG42" s="9"/>
    </row>
    <row r="43" spans="1:101" ht="14.75" customHeight="1" x14ac:dyDescent="0.8">
      <c r="A43" s="95">
        <v>465.24329999999998</v>
      </c>
      <c r="B43" s="100" t="s">
        <v>41</v>
      </c>
      <c r="C43" s="95" t="s">
        <v>233</v>
      </c>
      <c r="D43" s="112">
        <v>52.721088435374149</v>
      </c>
      <c r="E43" s="45">
        <v>50.34013605442177</v>
      </c>
      <c r="F43" s="45">
        <v>55.442176870748305</v>
      </c>
      <c r="G43" s="45">
        <v>100</v>
      </c>
      <c r="H43" s="113" t="str">
        <f>IF(AND(D43/F43&gt;1.2, D43/G43&gt;1.2,E43/F43&gt;1.2,E43/G43&gt;1.2,D43/E43&lt;1.5), "RG","no pattern")</f>
        <v>no pattern</v>
      </c>
      <c r="I43" s="113" t="str">
        <f>IF(AND(D43/G43&gt;1.2, E43/G43&gt;1.2,F43/G43&gt;1.2, D43/F43&lt;1.5, E43/F43&lt;1.4), "RGBK","no pattern")</f>
        <v>no pattern</v>
      </c>
      <c r="J43" s="113" t="str">
        <f>IF(AND(G43/D43&gt;1.05, G43/E43&gt;1.05,G43/F43&gt;1.05), "BL","no pattern")</f>
        <v>BL</v>
      </c>
      <c r="K43" s="44" t="str">
        <f>IF(AND(D43/E43&lt;1.2, E43/F43&lt;1.2,F43/D43&lt;1.2,G43/D43&lt;1.2, G43/E43&lt;1.2,G43/F43&lt;1.2,D43/G43&lt;1.2), "everywhere","no pattern")</f>
        <v>no pattern</v>
      </c>
      <c r="L43" s="112">
        <v>74.094707520891376</v>
      </c>
      <c r="M43" s="45">
        <v>66.295264623955433</v>
      </c>
      <c r="N43" s="45">
        <v>86.072423398328681</v>
      </c>
      <c r="O43" s="45">
        <v>100</v>
      </c>
      <c r="P43" s="113" t="str">
        <f>IF(AND(L43/N43&gt;1.2, L43/O43&gt;1.2,M43/N43&gt;1.2,M43/O43&gt;1.2,L43/M43&lt;1.5), "RG","no pattern")</f>
        <v>no pattern</v>
      </c>
      <c r="Q43" s="113" t="str">
        <f>IF(AND(L43/O43&gt;1.2, M43/O43&gt;1.2,N43/O43&gt;1.2, L43/N43&lt;1.5, M43/N43&lt;1.4), "RGBK","no pattern")</f>
        <v>no pattern</v>
      </c>
      <c r="R43" s="113" t="str">
        <f>IF(AND(O43/L43&gt;1.03, O43/M43&gt;1.03,O43/N43&gt;1.03), "BL","no pattern")</f>
        <v>BL</v>
      </c>
      <c r="S43" s="44" t="str">
        <f>IF(AND(L43/M43&lt;1.2, M43/N43&lt;1.2,N43/L43&lt;1.2,O43/L43&lt;1.2, O43/M43&lt;1.2,O43/N43&lt;1.2,L43/O43&lt;1.2), "everywhere","no pattern")</f>
        <v>no pattern</v>
      </c>
      <c r="T43" s="112">
        <v>91.746031746031733</v>
      </c>
      <c r="U43" s="45">
        <v>80.793650793650798</v>
      </c>
      <c r="V43" s="45">
        <v>87.460317460317455</v>
      </c>
      <c r="W43" s="45">
        <v>100</v>
      </c>
      <c r="X43" s="113" t="str">
        <f>IF(AND(T43/V43&gt;1.2, T43/W43&gt;1.2,U43/V43&gt;1.2,U43/W43&gt;1.2,T43/U43&lt;1.5), "RG","no pattern")</f>
        <v>no pattern</v>
      </c>
      <c r="Y43" s="113" t="str">
        <f>IF(AND(T43/W43&gt;1.2, U43/W43&gt;1.2,V43/W43&gt;1.2, T43/V43&lt;1.5, U43/V43&lt;1.4), "RGBK","no pattern")</f>
        <v>no pattern</v>
      </c>
      <c r="Z43" s="113" t="str">
        <f>IF(AND(W43/T43&gt;1.05, W43/U43&gt;1.05,W43/V43&gt;1.05), "BL","no pattern")</f>
        <v>BL</v>
      </c>
      <c r="AA43" s="44" t="str">
        <f>IF(AND(T43/U43&lt;1.2, V43/T43&lt;1.2,V43/T43&lt;1.2,W43/T43&lt;1.2, W43/U43&lt;1.2,W43/V43&lt;1.2,T43/W43&lt;1.2), "everywhere","no pattern")</f>
        <v>no pattern</v>
      </c>
      <c r="AB43" s="39">
        <f>COUNTIF($H43:$AA43,"RG")</f>
        <v>0</v>
      </c>
      <c r="AC43" s="40">
        <f>COUNTIF($H43:$AA43,"RGBK")</f>
        <v>0</v>
      </c>
      <c r="AD43" s="41">
        <f>COUNTIF($H43:$AA43,"BL")</f>
        <v>3</v>
      </c>
      <c r="AE43" s="42">
        <f>COUNTIF($H43:$AA43,"everywhere")</f>
        <v>0</v>
      </c>
      <c r="AF43" s="43" t="s">
        <v>150</v>
      </c>
      <c r="AG43" s="8"/>
    </row>
    <row r="44" spans="1:101" ht="15.75" customHeight="1" x14ac:dyDescent="0.75">
      <c r="A44" s="95">
        <v>518.32169999999996</v>
      </c>
      <c r="B44" s="99" t="s">
        <v>42</v>
      </c>
      <c r="C44" s="104" t="s">
        <v>291</v>
      </c>
      <c r="D44" s="112">
        <v>96.561338289962819</v>
      </c>
      <c r="E44" s="45">
        <v>100</v>
      </c>
      <c r="F44" s="45">
        <v>96.6542750929368</v>
      </c>
      <c r="G44" s="45">
        <v>91.790582403965303</v>
      </c>
      <c r="H44" s="113" t="str">
        <f>IF(AND(D44/F44&gt;1.2, D44/G44&gt;1.2,E44/F44&gt;1.2,E44/G44&gt;1.2,D44/E44&lt;1.5), "RG","no pattern")</f>
        <v>no pattern</v>
      </c>
      <c r="I44" s="113" t="str">
        <f>IF(AND(D44/G44&gt;1.2, E44/G44&gt;1.2,F44/G44&gt;1.2, D44/F44&lt;1.5, E44/F44&lt;1.4), "RGBK","no pattern")</f>
        <v>no pattern</v>
      </c>
      <c r="J44" s="113" t="str">
        <f>IF(AND(G44/D44&gt;1.05, G44/E44&gt;1.05,G44/F44&gt;1.05), "BL","no pattern")</f>
        <v>no pattern</v>
      </c>
      <c r="K44" s="44" t="str">
        <f>IF(AND(D44/E44&lt;1.2, E44/F44&lt;1.2,F44/D44&lt;1.2,G44/D44&lt;1.2, G44/E44&lt;1.2,G44/F44&lt;1.2,D44/G44&lt;1.2), "everywhere","no pattern")</f>
        <v>everywhere</v>
      </c>
      <c r="L44" s="112">
        <v>100</v>
      </c>
      <c r="M44" s="45">
        <v>81.19072708113805</v>
      </c>
      <c r="N44" s="45">
        <v>99.631190727081147</v>
      </c>
      <c r="O44" s="45">
        <v>92.729188619599597</v>
      </c>
      <c r="P44" s="113" t="str">
        <f>IF(AND(L44/N44&gt;1.2, L44/O44&gt;1.2,M44/N44&gt;1.2,M44/O44&gt;1.2,L44/M44&lt;1.5), "RG","no pattern")</f>
        <v>no pattern</v>
      </c>
      <c r="Q44" s="113" t="str">
        <f>IF(AND(L44/O44&gt;1.2, M44/O44&gt;1.2,N44/O44&gt;1.2, L44/N44&lt;1.5, M44/N44&lt;1.4), "RGBK","no pattern")</f>
        <v>no pattern</v>
      </c>
      <c r="R44" s="113" t="str">
        <f>IF(AND(O44/L44&gt;1.03, O44/M44&gt;1.03,O44/N44&gt;1.03), "BL","no pattern")</f>
        <v>no pattern</v>
      </c>
      <c r="S44" s="44" t="s">
        <v>9</v>
      </c>
      <c r="T44" s="112">
        <v>100</v>
      </c>
      <c r="U44" s="45">
        <v>96.680497925311215</v>
      </c>
      <c r="V44" s="45">
        <v>96.514522821576776</v>
      </c>
      <c r="W44" s="45">
        <v>93.7759336099585</v>
      </c>
      <c r="X44" s="113" t="str">
        <f>IF(AND(T44/V44&gt;1.2, T44/W44&gt;1.2,U44/V44&gt;1.2,U44/W44&gt;1.2,T44/U44&lt;1.5), "RG","no pattern")</f>
        <v>no pattern</v>
      </c>
      <c r="Y44" s="113" t="str">
        <f>IF(AND(T44/W44&gt;1.2, U44/W44&gt;1.2,V44/W44&gt;1.2, T44/V44&lt;1.5, U44/V44&lt;1.4), "RGBK","no pattern")</f>
        <v>no pattern</v>
      </c>
      <c r="Z44" s="113" t="str">
        <f>IF(AND(W44/T44&gt;1.05, W44/U44&gt;1.05,W44/V44&gt;1.05), "BL","no pattern")</f>
        <v>no pattern</v>
      </c>
      <c r="AA44" s="44" t="str">
        <f>IF(AND(T44/U44&lt;1.2, V44/T44&lt;1.2,V44/T44&lt;1.2,W44/T44&lt;1.2, W44/U44&lt;1.2,W44/V44&lt;1.2,T44/W44&lt;1.2), "everywhere","no pattern")</f>
        <v>everywhere</v>
      </c>
      <c r="AB44" s="39">
        <f>COUNTIF($H44:$AA44,"RG")</f>
        <v>0</v>
      </c>
      <c r="AC44" s="40">
        <f>COUNTIF($H44:$AA44,"RGBK")</f>
        <v>0</v>
      </c>
      <c r="AD44" s="41">
        <f>COUNTIF($H44:$AA44,"BL")</f>
        <v>0</v>
      </c>
      <c r="AE44" s="42">
        <f>COUNTIF($H44:$AA44,"everywhere")</f>
        <v>3</v>
      </c>
      <c r="AF44" s="43" t="s">
        <v>9</v>
      </c>
      <c r="AG44" s="8"/>
    </row>
    <row r="45" spans="1:101" ht="15.75" customHeight="1" x14ac:dyDescent="0.75">
      <c r="A45" s="95">
        <v>522.35580000000004</v>
      </c>
      <c r="B45" s="99" t="s">
        <v>212</v>
      </c>
      <c r="C45" s="104" t="s">
        <v>288</v>
      </c>
      <c r="D45" s="110">
        <v>89.181141439205959</v>
      </c>
      <c r="E45" s="33">
        <v>89.975186104218366</v>
      </c>
      <c r="F45" s="33">
        <v>93.796526054590572</v>
      </c>
      <c r="G45" s="33">
        <v>100</v>
      </c>
      <c r="H45" s="111" t="str">
        <f>IF(AND(D45/F45&gt;1.2, D45/G45&gt;1.2,E45/F45&gt;1.2,E45/G45&gt;1.2,D45/E45&lt;1.3), "RG","no pattern")</f>
        <v>no pattern</v>
      </c>
      <c r="I45" s="111" t="str">
        <f>IF(AND(D45/G45&gt;1.2, E45/G45&gt;1.2,F45/G45&gt;1.2, D45/F45&lt;1.5, E45/F45&lt;1.4), "RGBK","no pattern")</f>
        <v>no pattern</v>
      </c>
      <c r="J45" s="111" t="str">
        <f>IF(AND(G45/D45&gt;1.05, G45/E45&gt;1.05,G45/F45&gt;1.05), "BL","no pattern")</f>
        <v>BL</v>
      </c>
      <c r="K45" s="38" t="s">
        <v>24</v>
      </c>
      <c r="L45" s="110">
        <v>98.36363636363636</v>
      </c>
      <c r="M45" s="33">
        <v>100</v>
      </c>
      <c r="N45" s="33">
        <v>97.454545454545453</v>
      </c>
      <c r="O45" s="33">
        <v>100</v>
      </c>
      <c r="P45" s="111" t="str">
        <f>IF(AND(L45/N45&gt;1.2, L45/O45&gt;1.2,M45/N45&gt;1.2,M45/O45&gt;1.2,L45/M45&lt;1.5), "RG","no pattern")</f>
        <v>no pattern</v>
      </c>
      <c r="Q45" s="111" t="str">
        <f>IF(AND(L45/O45&gt;1.2, M45/O45&gt;1.2,N45/O45&gt;1.2, L45/N45&lt;1.5, M45/N45&lt;1.4), "RGBK","no pattern")</f>
        <v>no pattern</v>
      </c>
      <c r="R45" s="111" t="str">
        <f>IF(AND(O45/L45&gt;1.05, O45/M45&gt;1.05,O45/N45&gt;1.05), "BL","no pattern")</f>
        <v>no pattern</v>
      </c>
      <c r="S45" s="38" t="str">
        <f>IF(AND(L45/M45&lt;1.2, M45/N45&lt;1.2,N45/L45&lt;1.2,O45/L45&lt;1.2, O45/M45&lt;1.2,O45/N45&lt;1.2,L45/O45&lt;1.2), "everywhere","no pattern")</f>
        <v>everywhere</v>
      </c>
      <c r="T45" s="110">
        <v>96.201550387596896</v>
      </c>
      <c r="U45" s="33">
        <v>98.914728682170548</v>
      </c>
      <c r="V45" s="33">
        <v>97.984496124030997</v>
      </c>
      <c r="W45" s="33">
        <v>100.00000000000001</v>
      </c>
      <c r="X45" s="111" t="str">
        <f>IF(AND(T45/V45&gt;1.2, T45/W45&gt;1.2,U45/V45&gt;1.2,U45/W45&gt;1.2,T45/U45&lt;1.5), "RG","no pattern")</f>
        <v>no pattern</v>
      </c>
      <c r="Y45" s="111" t="str">
        <f>IF(AND(T45/W45&gt;1.2, U45/W45&gt;1.2,V45/W45&gt;1.2, T45/V45&lt;1.5, U45/V45&lt;1.4), "RGBK","no pattern")</f>
        <v>no pattern</v>
      </c>
      <c r="Z45" s="111" t="str">
        <f>IF(AND(W45/T45&gt;1.05, W45/U45&gt;1.05,W45/V45&gt;1.05), "BL","no pattern")</f>
        <v>no pattern</v>
      </c>
      <c r="AA45" s="38" t="str">
        <f>IF(AND(T45/U45&lt;1.2, V45/T45&lt;1.2,V45/T45&lt;1.2,W45/T45&lt;1.2, W45/U45&lt;1.2,W45/V45&lt;1.2,T45/W45&lt;1.2), "everywhere","no pattern")</f>
        <v>everywhere</v>
      </c>
      <c r="AB45" s="39">
        <f>COUNTIF($H45:$AA45,"RG")</f>
        <v>0</v>
      </c>
      <c r="AC45" s="40">
        <f>COUNTIF($H45:$AA45,"RGBK")</f>
        <v>0</v>
      </c>
      <c r="AD45" s="41">
        <f>COUNTIF($H45:$AA45,"BL")</f>
        <v>1</v>
      </c>
      <c r="AE45" s="42">
        <f>COUNTIF($H45:$AA45,"everywhere")</f>
        <v>2</v>
      </c>
      <c r="AF45" s="43" t="s">
        <v>9</v>
      </c>
      <c r="AG45" s="8"/>
    </row>
    <row r="46" spans="1:101" s="5" customFormat="1" ht="15.75" customHeight="1" x14ac:dyDescent="0.75">
      <c r="A46" s="95">
        <v>540.05319999999995</v>
      </c>
      <c r="B46" s="99" t="s">
        <v>254</v>
      </c>
      <c r="C46" s="104" t="s">
        <v>288</v>
      </c>
      <c r="D46" s="110">
        <v>99.999999999999986</v>
      </c>
      <c r="E46" s="33">
        <v>97.650542941757152</v>
      </c>
      <c r="F46" s="33">
        <v>93.287265547877595</v>
      </c>
      <c r="G46" s="33">
        <v>98.025666337611057</v>
      </c>
      <c r="H46" s="111" t="str">
        <f>IF(AND(D46/F46&gt;1.2, D46/G46&gt;1.2,E46/F46&gt;1.2,E46/G46&gt;1.2,D46/E46&lt;1.3), "RG","no pattern")</f>
        <v>no pattern</v>
      </c>
      <c r="I46" s="111" t="str">
        <f>IF(AND(D46/G46&gt;1.2, E46/G46&gt;1.2,F46/G46&gt;1.2, D46/F46&lt;1.5, E46/F46&lt;1.4), "RGBK","no pattern")</f>
        <v>no pattern</v>
      </c>
      <c r="J46" s="111" t="str">
        <f>IF(AND(G46/D46&gt;1.05, G46/E46&gt;1.05,G46/F46&gt;1.05), "BL","no pattern")</f>
        <v>no pattern</v>
      </c>
      <c r="K46" s="38" t="str">
        <f>IF(AND(D46/E46&lt;1.2, E46/F46&lt;1.2,F46/D46&lt;1.2,G46/D46&lt;1.2, G46/E46&lt;1.2,G46/F46&lt;1.2,D46/G46&lt;1.2), "everywhere","no pattern")</f>
        <v>everywhere</v>
      </c>
      <c r="L46" s="110">
        <v>79.365079365079367</v>
      </c>
      <c r="M46" s="33">
        <v>73.382173382173391</v>
      </c>
      <c r="N46" s="33">
        <v>79.609279609279625</v>
      </c>
      <c r="O46" s="33">
        <v>100</v>
      </c>
      <c r="P46" s="111" t="str">
        <f>IF(AND(L46/N46&gt;1.2, L46/O46&gt;1.2,M46/N46&gt;1.2,M46/O46&gt;1.2,L46/M46&lt;1.5), "RG","no pattern")</f>
        <v>no pattern</v>
      </c>
      <c r="Q46" s="111" t="str">
        <f>IF(AND(L46/O46&gt;1.2, M46/O46&gt;1.2,N46/O46&gt;1.2, L46/N46&lt;1.5, M46/N46&lt;1.4), "RGBK","no pattern")</f>
        <v>no pattern</v>
      </c>
      <c r="R46" s="111" t="str">
        <f>IF(AND(O46/L46&gt;1.05, O46/M46&gt;1.05,O46/N46&gt;1.05), "BL","no pattern")</f>
        <v>BL</v>
      </c>
      <c r="S46" s="38" t="str">
        <f>IF(AND(L46/M46&lt;1.2, M46/N46&lt;1.2,N46/L46&lt;1.2,O46/L46&lt;1.2, O46/M46&lt;1.2,O46/N46&lt;1.2,L46/O46&lt;1.2), "everywhere","no pattern")</f>
        <v>no pattern</v>
      </c>
      <c r="T46" s="110">
        <v>45.098039215686271</v>
      </c>
      <c r="U46" s="33">
        <v>25.490196078431371</v>
      </c>
      <c r="V46" s="33">
        <v>48.03921568627451</v>
      </c>
      <c r="W46" s="33">
        <v>100.00000000000001</v>
      </c>
      <c r="X46" s="111" t="str">
        <f>IF(AND(T46/V46&gt;1.2, T46/W46&gt;1.2,U46/V46&gt;1.2,U46/W46&gt;1.2,T46/U46&lt;1.5), "RG","no pattern")</f>
        <v>no pattern</v>
      </c>
      <c r="Y46" s="111" t="str">
        <f>IF(AND(T46/W46&gt;1.2, U46/W46&gt;1.2,V46/W46&gt;1.2, T46/V46&lt;1.5, U46/V46&lt;1.4), "RGBK","no pattern")</f>
        <v>no pattern</v>
      </c>
      <c r="Z46" s="111" t="str">
        <f>IF(AND(W46/T46&gt;1.05, W46/U46&gt;1.05,W46/V46&gt;1.05), "BL","no pattern")</f>
        <v>BL</v>
      </c>
      <c r="AA46" s="38" t="str">
        <f>IF(AND(T46/U46&lt;1.2, V46/T46&lt;1.2,V46/T46&lt;1.2,W46/T46&lt;1.2, W46/U46&lt;1.2,W46/V46&lt;1.2,T46/W46&lt;1.2), "everywhere","no pattern")</f>
        <v>no pattern</v>
      </c>
      <c r="AB46" s="39">
        <f>COUNTIF($H46:$AA46,"RG")</f>
        <v>0</v>
      </c>
      <c r="AC46" s="40">
        <f>COUNTIF($H46:$AA46,"RGBK")</f>
        <v>0</v>
      </c>
      <c r="AD46" s="41">
        <f>COUNTIF($H46:$AA46,"BL")</f>
        <v>2</v>
      </c>
      <c r="AE46" s="42">
        <f>COUNTIF($H46:$AA46,"everywhere")</f>
        <v>1</v>
      </c>
      <c r="AF46" s="43" t="s">
        <v>150</v>
      </c>
      <c r="AG46" s="8"/>
      <c r="AH46" s="7"/>
      <c r="AI46" s="7"/>
      <c r="AJ46" s="7"/>
      <c r="AK46" s="7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 s="5" customFormat="1" ht="14.25" customHeight="1" x14ac:dyDescent="0.75">
      <c r="A47" s="95">
        <v>553.37130000000002</v>
      </c>
      <c r="B47" s="99" t="s">
        <v>45</v>
      </c>
      <c r="C47" s="104" t="s">
        <v>290</v>
      </c>
      <c r="D47" s="112">
        <v>79.664948453608233</v>
      </c>
      <c r="E47" s="45">
        <v>81.701030927835049</v>
      </c>
      <c r="F47" s="45">
        <v>79.793814432989677</v>
      </c>
      <c r="G47" s="45">
        <v>100</v>
      </c>
      <c r="H47" s="113" t="str">
        <f>IF(AND(D47/F47&gt;1.2, D47/G47&gt;1.2,E47/F47&gt;1.2,E47/G47&gt;1.2,D47/E47&lt;1.5), "RG","no pattern")</f>
        <v>no pattern</v>
      </c>
      <c r="I47" s="113" t="str">
        <f>IF(AND(D47/G47&gt;1.2, E47/G47&gt;1.2,F47/G47&gt;1.2, D47/F47&lt;1.5, E47/F47&lt;1.4), "RGBK","no pattern")</f>
        <v>no pattern</v>
      </c>
      <c r="J47" s="113" t="str">
        <f>IF(AND(G47/D47&gt;1.05, G47/E47&gt;1.05,G47/F47&gt;1.05), "BL","no pattern")</f>
        <v>BL</v>
      </c>
      <c r="K47" s="44" t="str">
        <f>IF(AND(D47/E47&lt;1.2, E47/F47&lt;1.2,F47/D47&lt;1.2,G47/D47&lt;1.2, G47/E47&lt;1.2,G47/F47&lt;1.2,D47/G47&lt;1.2), "everywhere","no pattern")</f>
        <v>no pattern</v>
      </c>
      <c r="L47" s="112">
        <v>91.814503579209457</v>
      </c>
      <c r="M47" s="45">
        <v>82.882041705571112</v>
      </c>
      <c r="N47" s="45">
        <v>95.3</v>
      </c>
      <c r="O47" s="45">
        <v>100</v>
      </c>
      <c r="P47" s="113" t="str">
        <f>IF(AND(L47/N47&gt;1.2, L47/O47&gt;1.2,M47/N47&gt;1.2,M47/O47&gt;1.2,L47/M47&lt;1.5), "RG","no pattern")</f>
        <v>no pattern</v>
      </c>
      <c r="Q47" s="113" t="str">
        <f>IF(AND(L47/O47&gt;1.2, M47/O47&gt;1.2,N47/O47&gt;1.2, L47/N47&lt;1.5, M47/N47&lt;1.4), "RGBK","no pattern")</f>
        <v>no pattern</v>
      </c>
      <c r="R47" s="113" t="str">
        <f>IF(AND(O47/L47&gt;1.03, O47/M47&gt;1.03,O47/N47&gt;1.03), "BL","no pattern")</f>
        <v>BL</v>
      </c>
      <c r="S47" s="44" t="s">
        <v>24</v>
      </c>
      <c r="T47" s="112">
        <v>92.849423631123912</v>
      </c>
      <c r="U47" s="45">
        <v>88.796829971181566</v>
      </c>
      <c r="V47" s="45">
        <v>91.624639769452457</v>
      </c>
      <c r="W47" s="45">
        <v>99.999999999999986</v>
      </c>
      <c r="X47" s="113" t="str">
        <f>IF(AND(T47/V47&gt;1.2, T47/W47&gt;1.2,U47/V47&gt;1.2,U47/W47&gt;1.2,T47/U47&lt;1.5), "RG","no pattern")</f>
        <v>no pattern</v>
      </c>
      <c r="Y47" s="113" t="str">
        <f>IF(AND(T47/W47&gt;1.2, U47/W47&gt;1.2,V47/W47&gt;1.2, T47/V47&lt;1.5, U47/V47&lt;1.4), "RGBK","no pattern")</f>
        <v>no pattern</v>
      </c>
      <c r="Z47" s="113" t="str">
        <f>IF(AND(W47/T47&gt;1.05, W47/U47&gt;1.05,W47/V47&gt;1.05), "BL","no pattern")</f>
        <v>BL</v>
      </c>
      <c r="AA47" s="44" t="s">
        <v>24</v>
      </c>
      <c r="AB47" s="39">
        <f>COUNTIF($H47:$AA47,"RG")</f>
        <v>0</v>
      </c>
      <c r="AC47" s="40">
        <f>COUNTIF($H47:$AA47,"RGBK")</f>
        <v>0</v>
      </c>
      <c r="AD47" s="41">
        <f>COUNTIF($H47:$AA47,"BL")</f>
        <v>3</v>
      </c>
      <c r="AE47" s="42">
        <f>COUNTIF($H47:$AA47,"everywhere")</f>
        <v>0</v>
      </c>
      <c r="AF47" s="43" t="s">
        <v>150</v>
      </c>
      <c r="AG47" s="8"/>
      <c r="AH47" s="7"/>
      <c r="AI47" s="7"/>
      <c r="AJ47" s="7"/>
      <c r="AK47" s="7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 ht="15.75" customHeight="1" x14ac:dyDescent="0.75">
      <c r="A48" s="95">
        <v>557.09069999999997</v>
      </c>
      <c r="B48" s="99" t="s">
        <v>245</v>
      </c>
      <c r="C48" s="104" t="s">
        <v>291</v>
      </c>
      <c r="D48" s="112">
        <v>83.313032886723505</v>
      </c>
      <c r="E48" s="45">
        <v>81.851400730816067</v>
      </c>
      <c r="F48" s="45">
        <v>79.415347137637042</v>
      </c>
      <c r="G48" s="45">
        <v>100</v>
      </c>
      <c r="H48" s="113" t="str">
        <f>IF(AND(D48/F48&gt;1.2, D48/G48&gt;1.2,E48/F48&gt;1.2,E48/G48&gt;1.2,D48/E48&lt;1.5), "RG","no pattern")</f>
        <v>no pattern</v>
      </c>
      <c r="I48" s="113" t="str">
        <f>IF(AND(D48/G48&gt;1.2, E48/G48&gt;1.2,F48/G48&gt;1.2, D48/F48&lt;1.5, E48/F48&lt;1.4), "RGBK","no pattern")</f>
        <v>no pattern</v>
      </c>
      <c r="J48" s="113" t="str">
        <f>IF(AND(G48/D48&gt;1.05, G48/E48&gt;1.05,G48/F48&gt;1.05), "BL","no pattern")</f>
        <v>BL</v>
      </c>
      <c r="K48" s="44" t="str">
        <f>IF(AND(D48/E48&lt;1.2, E48/F48&lt;1.2,F48/D48&lt;1.2,G48/D48&lt;1.2, G48/E48&lt;1.2,G48/F48&lt;1.2,D48/G48&lt;1.2), "everywhere","no pattern")</f>
        <v>no pattern</v>
      </c>
      <c r="L48" s="112">
        <v>93.812470252260823</v>
      </c>
      <c r="M48" s="45">
        <v>88.100904331270812</v>
      </c>
      <c r="N48" s="45">
        <v>95.621132793907663</v>
      </c>
      <c r="O48" s="45">
        <v>100</v>
      </c>
      <c r="P48" s="113" t="str">
        <f>IF(AND(L48/N48&gt;1.2, L48/O48&gt;1.2,M48/N48&gt;1.2,M48/O48&gt;1.2,L48/M48&lt;1.5), "RG","no pattern")</f>
        <v>no pattern</v>
      </c>
      <c r="Q48" s="113" t="str">
        <f>IF(AND(L48/O48&gt;1.2, M48/O48&gt;1.2,N48/O48&gt;1.2, L48/N48&lt;1.5, M48/N48&lt;1.4), "RGBK","no pattern")</f>
        <v>no pattern</v>
      </c>
      <c r="R48" s="113" t="str">
        <f>IF(AND(O48/L48&gt;1.03, O48/M48&gt;1.03,O48/N48&gt;1.03), "BL","no pattern")</f>
        <v>BL</v>
      </c>
      <c r="S48" s="44" t="s">
        <v>24</v>
      </c>
      <c r="T48" s="112">
        <v>77.45098039215685</v>
      </c>
      <c r="U48" s="45">
        <v>67.647058823529406</v>
      </c>
      <c r="V48" s="45">
        <v>74.509803921568633</v>
      </c>
      <c r="W48" s="45">
        <v>100.00000000000001</v>
      </c>
      <c r="X48" s="113" t="str">
        <f>IF(AND(T48/V48&gt;1.2, T48/W48&gt;1.2,U48/V48&gt;1.2,U48/W48&gt;1.2,T48/U48&lt;1.5), "RG","no pattern")</f>
        <v>no pattern</v>
      </c>
      <c r="Y48" s="113" t="str">
        <f>IF(AND(T48/W48&gt;1.2, U48/W48&gt;1.2,V48/W48&gt;1.2, T48/V48&lt;1.5, U48/V48&lt;1.4), "RGBK","no pattern")</f>
        <v>no pattern</v>
      </c>
      <c r="Z48" s="113" t="str">
        <f>IF(AND(W48/T48&gt;1.05, W48/U48&gt;1.05,W48/V48&gt;1.05), "BL","no pattern")</f>
        <v>BL</v>
      </c>
      <c r="AA48" s="44" t="str">
        <f>IF(AND(T48/U48&lt;1.2, V48/T48&lt;1.2,V48/T48&lt;1.2,W48/T48&lt;1.2, W48/U48&lt;1.2,W48/V48&lt;1.2,T48/W48&lt;1.2), "everywhere","no pattern")</f>
        <v>no pattern</v>
      </c>
      <c r="AB48" s="39">
        <f>COUNTIF($H48:$AA48,"RG")</f>
        <v>0</v>
      </c>
      <c r="AC48" s="40">
        <f>COUNTIF($H48:$AA48,"RGBK")</f>
        <v>0</v>
      </c>
      <c r="AD48" s="41">
        <f>COUNTIF($H48:$AA48,"BL")</f>
        <v>3</v>
      </c>
      <c r="AE48" s="42">
        <f>COUNTIF($H48:$AA48,"everywhere")</f>
        <v>0</v>
      </c>
      <c r="AF48" s="43" t="s">
        <v>150</v>
      </c>
      <c r="AG48" s="8"/>
    </row>
    <row r="49" spans="1:101" ht="15.75" customHeight="1" x14ac:dyDescent="0.75">
      <c r="A49" s="95">
        <v>594.34079999999994</v>
      </c>
      <c r="B49" s="99" t="s">
        <v>218</v>
      </c>
      <c r="C49" s="104" t="s">
        <v>288</v>
      </c>
      <c r="D49" s="110">
        <v>98.141263940520446</v>
      </c>
      <c r="E49" s="33">
        <v>97.918215613382898</v>
      </c>
      <c r="F49" s="33">
        <v>100</v>
      </c>
      <c r="G49" s="33">
        <v>87.732342007434951</v>
      </c>
      <c r="H49" s="111" t="str">
        <f>IF(AND(D49/F49&gt;1.2, D49/G49&gt;1.2,E49/F49&gt;1.2,E49/G49&gt;1.2,D49/E49&lt;1.3), "RG","no pattern")</f>
        <v>no pattern</v>
      </c>
      <c r="I49" s="111" t="str">
        <f>IF(AND(D49/G49&gt;1.2, E49/G49&gt;1.2,F49/G49&gt;1.2, D49/F49&lt;1.5, E49/F49&lt;1.4), "RGBK","no pattern")</f>
        <v>no pattern</v>
      </c>
      <c r="J49" s="111" t="str">
        <f>IF(AND(G49/D49&gt;1.05, G49/E49&gt;1.05,G49/F49&gt;1.05), "BL","no pattern")</f>
        <v>no pattern</v>
      </c>
      <c r="K49" s="38" t="str">
        <f>IF(AND(D49/E49&lt;1.2, E49/F49&lt;1.2,F49/D49&lt;1.2,G49/D49&lt;1.2, G49/E49&lt;1.2,G49/F49&lt;1.2,D49/G49&lt;1.2), "everywhere","no pattern")</f>
        <v>everywhere</v>
      </c>
      <c r="L49" s="110">
        <v>99.999999999999986</v>
      </c>
      <c r="M49" s="33">
        <v>96.53379549393415</v>
      </c>
      <c r="N49" s="33">
        <v>97.978047371461585</v>
      </c>
      <c r="O49" s="33">
        <v>83.535528596187177</v>
      </c>
      <c r="P49" s="111" t="str">
        <f>IF(AND(L49/N49&gt;1.2, L49/O49&gt;1.2,M49/N49&gt;1.2,M49/O49&gt;1.2,L49/M49&lt;1.5), "RG","no pattern")</f>
        <v>no pattern</v>
      </c>
      <c r="Q49" s="111" t="str">
        <f>IF(AND(L49/O49&gt;1.2, M49/O49&gt;1.2,N49/O49&gt;1.2, L49/N49&lt;1.5, M49/N49&lt;1.4), "RGBK","no pattern")</f>
        <v>no pattern</v>
      </c>
      <c r="R49" s="111" t="str">
        <f>IF(AND(O49/L49&gt;1.05, O49/M49&gt;1.05,O49/N49&gt;1.05), "BL","no pattern")</f>
        <v>no pattern</v>
      </c>
      <c r="S49" s="38" t="str">
        <f>IF(AND(L49/M49&lt;1.2, M49/N49&lt;1.2,N49/L49&lt;1.2,O49/L49&lt;1.2, O49/M49&lt;1.2,O49/N49&lt;1.2,L49/O49&lt;1.2), "everywhere","no pattern")</f>
        <v>everywhere</v>
      </c>
      <c r="T49" s="110">
        <v>100</v>
      </c>
      <c r="U49" s="33">
        <v>91.916488222698064</v>
      </c>
      <c r="V49" s="33">
        <v>96.145610278372587</v>
      </c>
      <c r="W49" s="33">
        <v>87.41970021413276</v>
      </c>
      <c r="X49" s="111" t="str">
        <f>IF(AND(T49/V49&gt;1.2, T49/W49&gt;1.2,U49/V49&gt;1.2,U49/W49&gt;1.2,T49/U49&lt;1.5), "RG","no pattern")</f>
        <v>no pattern</v>
      </c>
      <c r="Y49" s="111" t="str">
        <f>IF(AND(T49/W49&gt;1.2, U49/W49&gt;1.2,V49/W49&gt;1.2, T49/V49&lt;1.5, U49/V49&lt;1.4), "RGBK","no pattern")</f>
        <v>no pattern</v>
      </c>
      <c r="Z49" s="111" t="str">
        <f>IF(AND(W49/T49&gt;1.05, W49/U49&gt;1.05,W49/V49&gt;1.05), "BL","no pattern")</f>
        <v>no pattern</v>
      </c>
      <c r="AA49" s="38" t="str">
        <f>IF(AND(T49/U49&lt;1.2, V49/T49&lt;1.2,V49/T49&lt;1.2,W49/T49&lt;1.2, W49/U49&lt;1.2,W49/V49&lt;1.2,T49/W49&lt;1.2), "everywhere","no pattern")</f>
        <v>everywhere</v>
      </c>
      <c r="AB49" s="39">
        <f>COUNTIF($H49:$AA49,"RG")</f>
        <v>0</v>
      </c>
      <c r="AC49" s="40">
        <f>COUNTIF($H49:$AA49,"RGBK")</f>
        <v>0</v>
      </c>
      <c r="AD49" s="41">
        <f>COUNTIF($H49:$AA49,"BL")</f>
        <v>0</v>
      </c>
      <c r="AE49" s="42">
        <f>COUNTIF($H49:$AA49,"everywhere")</f>
        <v>3</v>
      </c>
      <c r="AF49" s="43" t="s">
        <v>9</v>
      </c>
      <c r="AG49" s="8"/>
    </row>
    <row r="50" spans="1:101" s="5" customFormat="1" ht="15.75" customHeight="1" x14ac:dyDescent="0.75">
      <c r="A50" s="95">
        <v>608.35649999999998</v>
      </c>
      <c r="B50" s="99" t="s">
        <v>286</v>
      </c>
      <c r="C50" s="104" t="s">
        <v>288</v>
      </c>
      <c r="D50" s="110">
        <v>57.602862254025041</v>
      </c>
      <c r="E50" s="33">
        <v>54.203935599284435</v>
      </c>
      <c r="F50" s="33">
        <v>66.547406082289797</v>
      </c>
      <c r="G50" s="33">
        <v>100</v>
      </c>
      <c r="H50" s="111" t="str">
        <f>IF(AND(D50/F50&gt;1.2, D50/G50&gt;1.2,E50/F50&gt;1.2,E50/G50&gt;1.2,D50/E50&lt;1.3), "RG","no pattern")</f>
        <v>no pattern</v>
      </c>
      <c r="I50" s="111" t="str">
        <f>IF(AND(D50/G50&gt;1.2, E50/G50&gt;1.2,F50/G50&gt;1.2, D50/F50&lt;1.5, E50/F50&lt;1.4), "RGBK","no pattern")</f>
        <v>no pattern</v>
      </c>
      <c r="J50" s="111" t="str">
        <f>IF(AND(G50/D50&gt;1.05, G50/E50&gt;1.05,G50/F50&gt;1.05), "BL","no pattern")</f>
        <v>BL</v>
      </c>
      <c r="K50" s="38" t="str">
        <f>IF(AND(D50/E50&lt;1.2, E50/F50&lt;1.2,F50/D50&lt;1.2,G50/D50&lt;1.2, G50/E50&lt;1.2,G50/F50&lt;1.2,D50/G50&lt;1.2), "everywhere","no pattern")</f>
        <v>no pattern</v>
      </c>
      <c r="L50" s="110">
        <v>89.531680440771353</v>
      </c>
      <c r="M50" s="33">
        <v>78.650137741046834</v>
      </c>
      <c r="N50" s="33">
        <v>100</v>
      </c>
      <c r="O50" s="33">
        <v>100</v>
      </c>
      <c r="P50" s="111" t="str">
        <f>IF(AND(L50/N50&gt;1.2, L50/O50&gt;1.2,M50/N50&gt;1.2,M50/O50&gt;1.2,L50/M50&lt;1.5), "RG","no pattern")</f>
        <v>no pattern</v>
      </c>
      <c r="Q50" s="111" t="str">
        <f>IF(AND(L50/O50&gt;1.2, M50/O50&gt;1.2,N50/O50&gt;1.2, L50/N50&lt;1.5, M50/N50&lt;1.4), "RGBK","no pattern")</f>
        <v>no pattern</v>
      </c>
      <c r="R50" s="111" t="str">
        <f>IF(AND(O50/L50&gt;1.05, O50/M50&gt;1.05,O50/N50&gt;1.05), "BL","no pattern")</f>
        <v>no pattern</v>
      </c>
      <c r="S50" s="38" t="s">
        <v>9</v>
      </c>
      <c r="T50" s="110">
        <v>77.596566523605148</v>
      </c>
      <c r="U50" s="33">
        <v>69.957081545064383</v>
      </c>
      <c r="V50" s="33">
        <v>84.206008583690988</v>
      </c>
      <c r="W50" s="33">
        <v>100</v>
      </c>
      <c r="X50" s="111" t="str">
        <f>IF(AND(T50/V50&gt;1.2, T50/W50&gt;1.2,U50/V50&gt;1.2,U50/W50&gt;1.2,T50/U50&lt;1.5), "RG","no pattern")</f>
        <v>no pattern</v>
      </c>
      <c r="Y50" s="111" t="str">
        <f>IF(AND(T50/W50&gt;1.2, U50/W50&gt;1.2,V50/W50&gt;1.2, T50/V50&lt;1.5, U50/V50&lt;1.4), "RGBK","no pattern")</f>
        <v>no pattern</v>
      </c>
      <c r="Z50" s="111" t="str">
        <f>IF(AND(W50/T50&gt;1.05, W50/U50&gt;1.05,W50/V50&gt;1.05), "BL","no pattern")</f>
        <v>BL</v>
      </c>
      <c r="AA50" s="38" t="str">
        <f>IF(AND(T50/U50&lt;1.2, V50/T50&lt;1.2,V50/T50&lt;1.2,W50/T50&lt;1.2, W50/U50&lt;1.2,W50/V50&lt;1.2,T50/W50&lt;1.2), "everywhere","no pattern")</f>
        <v>no pattern</v>
      </c>
      <c r="AB50" s="39">
        <f>COUNTIF($H50:$AA50,"RG")</f>
        <v>0</v>
      </c>
      <c r="AC50" s="40">
        <f>COUNTIF($H50:$AA50,"RGBK")</f>
        <v>0</v>
      </c>
      <c r="AD50" s="41">
        <f>COUNTIF($H50:$AA50,"BL")</f>
        <v>2</v>
      </c>
      <c r="AE50" s="42">
        <f>COUNTIF($H50:$AA50,"everywhere")</f>
        <v>1</v>
      </c>
      <c r="AF50" s="43" t="s">
        <v>150</v>
      </c>
      <c r="AG50" s="8"/>
      <c r="AH50" s="7"/>
      <c r="AI50" s="7"/>
      <c r="AJ50" s="7"/>
      <c r="AK50" s="7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 ht="15.75" customHeight="1" x14ac:dyDescent="0.75">
      <c r="A51" s="95">
        <v>622.37159999999994</v>
      </c>
      <c r="B51" s="100" t="s">
        <v>151</v>
      </c>
      <c r="C51" s="104" t="s">
        <v>288</v>
      </c>
      <c r="D51" s="110">
        <v>100</v>
      </c>
      <c r="E51" s="33">
        <v>95.884773662551424</v>
      </c>
      <c r="F51" s="33">
        <v>53.909465020576128</v>
      </c>
      <c r="G51" s="33">
        <v>19.753086419753085</v>
      </c>
      <c r="H51" s="111" t="str">
        <f>IF(AND(D51/F51&gt;1.2, D51/G51&gt;1.2,E51/F51&gt;1.2,E51/G51&gt;1.2,D51/E51&lt;1.3), "RG","no pattern")</f>
        <v>RG</v>
      </c>
      <c r="I51" s="111" t="str">
        <f>IF(AND(D51/G51&gt;1.2, E51/G51&gt;1.2,F51/G51&gt;1.2, D51/F51&lt;1.5, E51/F51&lt;1.4), "RGBK","no pattern")</f>
        <v>no pattern</v>
      </c>
      <c r="J51" s="111" t="str">
        <f>IF(AND(G51/D51&gt;1.05, G51/E51&gt;1.05,G51/F51&gt;1.05), "BL","no pattern")</f>
        <v>no pattern</v>
      </c>
      <c r="K51" s="38" t="str">
        <f>IF(AND(D51/E51&lt;1.2, E51/F51&lt;1.2,F51/D51&lt;1.2,G51/D51&lt;1.2, G51/E51&lt;1.2,G51/F51&lt;1.2,D51/G51&lt;1.2), "everywhere","no pattern")</f>
        <v>no pattern</v>
      </c>
      <c r="L51" s="110">
        <v>96.670247046186901</v>
      </c>
      <c r="M51" s="33">
        <v>100</v>
      </c>
      <c r="N51" s="33">
        <v>55.746509129967784</v>
      </c>
      <c r="O51" s="33">
        <v>29.00107411385607</v>
      </c>
      <c r="P51" s="111" t="str">
        <f>IF(AND(L51/N51&gt;1.2, L51/O51&gt;1.2,M51/N51&gt;1.2,M51/O51&gt;1.2,L51/M51&lt;1.5), "RG","no pattern")</f>
        <v>RG</v>
      </c>
      <c r="Q51" s="111" t="str">
        <f>IF(AND(L51/O51&gt;1.2, M51/O51&gt;1.2,N51/O51&gt;1.2, L51/N51&lt;1.5, M51/N51&lt;1.4), "RGBK","no pattern")</f>
        <v>no pattern</v>
      </c>
      <c r="R51" s="111" t="str">
        <f>IF(AND(O51/L51&gt;1.05, O51/M51&gt;1.05,O51/N51&gt;1.05), "BL","no pattern")</f>
        <v>no pattern</v>
      </c>
      <c r="S51" s="38" t="str">
        <f>IF(AND(L51/M51&lt;1.2, M51/N51&lt;1.2,N51/L51&lt;1.2,O51/L51&lt;1.2, O51/M51&lt;1.2,O51/N51&lt;1.2,L51/O51&lt;1.2), "everywhere","no pattern")</f>
        <v>no pattern</v>
      </c>
      <c r="T51" s="110">
        <v>100</v>
      </c>
      <c r="U51" s="33">
        <v>83.205268935236006</v>
      </c>
      <c r="V51" s="33">
        <v>53.677277716794727</v>
      </c>
      <c r="W51" s="33">
        <v>30.18660812294182</v>
      </c>
      <c r="X51" s="111" t="str">
        <f>IF(AND(T51/V51&gt;1.2, T51/W51&gt;1.2,U51/V51&gt;1.2,U51/W51&gt;1.2,T51/U51&lt;1.5), "RG","no pattern")</f>
        <v>RG</v>
      </c>
      <c r="Y51" s="111" t="str">
        <f>IF(AND(T51/W51&gt;1.2, U51/W51&gt;1.2,V51/W51&gt;1.2, T51/V51&lt;1.5, U51/V51&lt;1.4), "RGBK","no pattern")</f>
        <v>no pattern</v>
      </c>
      <c r="Z51" s="111" t="str">
        <f>IF(AND(W51/T51&gt;1.05, W51/U51&gt;1.05,W51/V51&gt;1.05), "BL","no pattern")</f>
        <v>no pattern</v>
      </c>
      <c r="AA51" s="38" t="str">
        <f>IF(AND(T51/U51&lt;1.2, V51/T51&lt;1.2,V51/T51&lt;1.2,W51/T51&lt;1.2, W51/U51&lt;1.2,W51/V51&lt;1.2,T51/W51&lt;1.2), "everywhere","no pattern")</f>
        <v>no pattern</v>
      </c>
      <c r="AB51" s="39">
        <f>COUNTIF($H51:$AA51,"RG")</f>
        <v>3</v>
      </c>
      <c r="AC51" s="40">
        <f>COUNTIF($H51:$AA51,"RGBK")</f>
        <v>0</v>
      </c>
      <c r="AD51" s="41">
        <f>COUNTIF($H51:$AA51,"BL")</f>
        <v>0</v>
      </c>
      <c r="AE51" s="42">
        <f>COUNTIF($H51:$AA51,"everywhere")</f>
        <v>0</v>
      </c>
      <c r="AF51" s="43" t="s">
        <v>14</v>
      </c>
      <c r="AG51" s="8"/>
    </row>
    <row r="52" spans="1:101" s="5" customFormat="1" ht="15.75" customHeight="1" x14ac:dyDescent="0.75">
      <c r="A52" s="95">
        <v>667.44140000000004</v>
      </c>
      <c r="B52" s="99" t="s">
        <v>239</v>
      </c>
      <c r="C52" s="104" t="s">
        <v>288</v>
      </c>
      <c r="D52" s="110">
        <v>50.898203592814376</v>
      </c>
      <c r="E52" s="33">
        <v>53.892215568862284</v>
      </c>
      <c r="F52" s="33">
        <v>71.856287425149702</v>
      </c>
      <c r="G52" s="33">
        <v>100</v>
      </c>
      <c r="H52" s="111" t="str">
        <f>IF(AND(D52/F52&gt;1.2, D52/G52&gt;1.2,E52/F52&gt;1.2,E52/G52&gt;1.2,D52/E52&lt;1.3), "RG","no pattern")</f>
        <v>no pattern</v>
      </c>
      <c r="I52" s="111" t="str">
        <f>IF(AND(D52/G52&gt;1.2, E52/G52&gt;1.2,F52/G52&gt;1.2, D52/F52&lt;1.5, E52/F52&lt;1.4), "RGBK","no pattern")</f>
        <v>no pattern</v>
      </c>
      <c r="J52" s="111" t="str">
        <f>IF(AND(G52/D52&gt;1.05, G52/E52&gt;1.05,G52/F52&gt;1.05), "BL","no pattern")</f>
        <v>BL</v>
      </c>
      <c r="K52" s="38" t="str">
        <f>IF(AND(D52/E52&lt;1.2, E52/F52&lt;1.2,F52/D52&lt;1.2,G52/D52&lt;1.2, G52/E52&lt;1.2,G52/F52&lt;1.2,D52/G52&lt;1.2), "everywhere","no pattern")</f>
        <v>no pattern</v>
      </c>
      <c r="L52" s="110">
        <v>80.434782608695642</v>
      </c>
      <c r="M52" s="33">
        <v>97.826086956521749</v>
      </c>
      <c r="N52" s="33">
        <v>100</v>
      </c>
      <c r="O52" s="33">
        <v>100</v>
      </c>
      <c r="P52" s="111" t="str">
        <f>IF(AND(L52/N52&gt;1.2, L52/O52&gt;1.2,M52/N52&gt;1.2,M52/O52&gt;1.2,L52/M52&lt;1.5), "RG","no pattern")</f>
        <v>no pattern</v>
      </c>
      <c r="Q52" s="111" t="str">
        <f>IF(AND(L52/O52&gt;1.2, M52/O52&gt;1.2,N52/O52&gt;1.2, L52/N52&lt;1.5, M52/N52&lt;1.4), "RGBK","no pattern")</f>
        <v>no pattern</v>
      </c>
      <c r="R52" s="111" t="str">
        <f>IF(AND(O52/L52&gt;1.05, O52/M52&gt;1.05,O52/N52&gt;1.05), "BL","no pattern")</f>
        <v>no pattern</v>
      </c>
      <c r="S52" s="38" t="s">
        <v>9</v>
      </c>
      <c r="T52" s="110">
        <v>84.403669724770637</v>
      </c>
      <c r="U52" s="33">
        <v>90.825688073394488</v>
      </c>
      <c r="V52" s="33">
        <v>89.90825688073393</v>
      </c>
      <c r="W52" s="33">
        <v>100</v>
      </c>
      <c r="X52" s="111" t="str">
        <f>IF(AND(T52/V52&gt;1.2, T52/W52&gt;1.2,U52/V52&gt;1.2,U52/W52&gt;1.2,T52/U52&lt;1.5), "RG","no pattern")</f>
        <v>no pattern</v>
      </c>
      <c r="Y52" s="111" t="str">
        <f>IF(AND(T52/W52&gt;1.2, U52/W52&gt;1.2,V52/W52&gt;1.2, T52/V52&lt;1.5, U52/V52&lt;1.4), "RGBK","no pattern")</f>
        <v>no pattern</v>
      </c>
      <c r="Z52" s="111" t="str">
        <f>IF(AND(W52/T52&gt;1.05, W52/U52&gt;1.05,W52/V52&gt;1.05), "BL","no pattern")</f>
        <v>BL</v>
      </c>
      <c r="AA52" s="38" t="s">
        <v>24</v>
      </c>
      <c r="AB52" s="39">
        <f>COUNTIF($H52:$AA52,"RG")</f>
        <v>0</v>
      </c>
      <c r="AC52" s="40">
        <f>COUNTIF($H52:$AA52,"RGBK")</f>
        <v>0</v>
      </c>
      <c r="AD52" s="41">
        <f>COUNTIF($H52:$AA52,"BL")</f>
        <v>2</v>
      </c>
      <c r="AE52" s="42">
        <f>COUNTIF($H52:$AA52,"everywhere")</f>
        <v>1</v>
      </c>
      <c r="AF52" s="43" t="s">
        <v>150</v>
      </c>
      <c r="AG52" s="8"/>
      <c r="AH52" s="7"/>
      <c r="AI52" s="7"/>
      <c r="AJ52" s="7"/>
      <c r="AK52" s="7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 ht="15.75" customHeight="1" x14ac:dyDescent="0.75">
      <c r="A53" s="95">
        <v>669.45630000000006</v>
      </c>
      <c r="B53" s="99" t="s">
        <v>240</v>
      </c>
      <c r="C53" s="104" t="s">
        <v>288</v>
      </c>
      <c r="D53" s="110">
        <v>96.666666666666686</v>
      </c>
      <c r="E53" s="33">
        <v>94.333333333333343</v>
      </c>
      <c r="F53" s="33">
        <v>98.666666666666671</v>
      </c>
      <c r="G53" s="33">
        <v>100</v>
      </c>
      <c r="H53" s="111" t="str">
        <f>IF(AND(D53/F53&gt;1.2, D53/G53&gt;1.2,E53/F53&gt;1.2,E53/G53&gt;1.2,D53/E53&lt;1.3), "RG","no pattern")</f>
        <v>no pattern</v>
      </c>
      <c r="I53" s="111" t="str">
        <f>IF(AND(D53/G53&gt;1.2, E53/G53&gt;1.2,F53/G53&gt;1.2, D53/F53&lt;1.5, E53/F53&lt;1.4), "RGBK","no pattern")</f>
        <v>no pattern</v>
      </c>
      <c r="J53" s="111" t="str">
        <f>IF(AND(G53/D53&gt;1.05, G53/E53&gt;1.05,G53/F53&gt;1.05), "BL","no pattern")</f>
        <v>no pattern</v>
      </c>
      <c r="K53" s="38" t="str">
        <f>IF(AND(D53/E53&lt;1.2, E53/F53&lt;1.2,F53/D53&lt;1.2,G53/D53&lt;1.2, G53/E53&lt;1.2,G53/F53&lt;1.2,D53/G53&lt;1.2), "everywhere","no pattern")</f>
        <v>everywhere</v>
      </c>
      <c r="L53" s="110">
        <v>88.789237668161434</v>
      </c>
      <c r="M53" s="33">
        <v>91.928251121076244</v>
      </c>
      <c r="N53" s="33">
        <v>100</v>
      </c>
      <c r="O53" s="33">
        <v>92.825112107623312</v>
      </c>
      <c r="P53" s="111" t="str">
        <f>IF(AND(L53/N53&gt;1.2, L53/O53&gt;1.2,M53/N53&gt;1.2,M53/O53&gt;1.2,L53/M53&lt;1.5), "RG","no pattern")</f>
        <v>no pattern</v>
      </c>
      <c r="Q53" s="111" t="str">
        <f>IF(AND(L53/O53&gt;1.2, M53/O53&gt;1.2,N53/O53&gt;1.2, L53/N53&lt;1.5, M53/N53&lt;1.4), "RGBK","no pattern")</f>
        <v>no pattern</v>
      </c>
      <c r="R53" s="111" t="str">
        <f>IF(AND(O53/L53&gt;1.05, O53/M53&gt;1.05,O53/N53&gt;1.05), "BL","no pattern")</f>
        <v>no pattern</v>
      </c>
      <c r="S53" s="38" t="str">
        <f>IF(AND(L53/M53&lt;1.2, M53/N53&lt;1.2,N53/L53&lt;1.2,O53/L53&lt;1.2, O53/M53&lt;1.2,O53/N53&lt;1.2,L53/O53&lt;1.2), "everywhere","no pattern")</f>
        <v>everywhere</v>
      </c>
      <c r="T53" s="110">
        <v>98.277425203989111</v>
      </c>
      <c r="U53" s="33">
        <v>100</v>
      </c>
      <c r="V53" s="33">
        <v>99.456029011786043</v>
      </c>
      <c r="W53" s="33">
        <v>98.912058023572072</v>
      </c>
      <c r="X53" s="111" t="str">
        <f>IF(AND(T53/V53&gt;1.2, T53/W53&gt;1.2,U53/V53&gt;1.2,U53/W53&gt;1.2,T53/U53&lt;1.5), "RG","no pattern")</f>
        <v>no pattern</v>
      </c>
      <c r="Y53" s="111" t="str">
        <f>IF(AND(T53/W53&gt;1.2, U53/W53&gt;1.2,V53/W53&gt;1.2, T53/V53&lt;1.5, U53/V53&lt;1.4), "RGBK","no pattern")</f>
        <v>no pattern</v>
      </c>
      <c r="Z53" s="111" t="str">
        <f>IF(AND(W53/T53&gt;1.05, W53/U53&gt;1.05,W53/V53&gt;1.05), "BL","no pattern")</f>
        <v>no pattern</v>
      </c>
      <c r="AA53" s="38" t="str">
        <f>IF(AND(T53/U53&lt;1.2, V53/T53&lt;1.2,V53/T53&lt;1.2,W53/T53&lt;1.2, W53/U53&lt;1.2,W53/V53&lt;1.2,T53/W53&lt;1.2), "everywhere","no pattern")</f>
        <v>everywhere</v>
      </c>
      <c r="AB53" s="39">
        <f>COUNTIF($H53:$AA53,"RG")</f>
        <v>0</v>
      </c>
      <c r="AC53" s="40">
        <f>COUNTIF($H53:$AA53,"RGBK")</f>
        <v>0</v>
      </c>
      <c r="AD53" s="41">
        <f>COUNTIF($H53:$AA53,"BL")</f>
        <v>0</v>
      </c>
      <c r="AE53" s="42">
        <f>COUNTIF($H53:$AA53,"everywhere")</f>
        <v>3</v>
      </c>
      <c r="AF53" s="43" t="s">
        <v>9</v>
      </c>
      <c r="AG53" s="8"/>
    </row>
    <row r="54" spans="1:101" ht="15.75" customHeight="1" x14ac:dyDescent="0.75">
      <c r="A54" s="95">
        <v>688.3922</v>
      </c>
      <c r="B54" s="99" t="s">
        <v>246</v>
      </c>
      <c r="C54" s="104" t="s">
        <v>289</v>
      </c>
      <c r="D54" s="112">
        <v>97.11815561959655</v>
      </c>
      <c r="E54" s="45">
        <v>99.999999999999986</v>
      </c>
      <c r="F54" s="45">
        <v>78.097982708933714</v>
      </c>
      <c r="G54" s="45">
        <v>91.066282420749275</v>
      </c>
      <c r="H54" s="113" t="str">
        <f>IF(AND(D54/F54&gt;1.2, D54/G54&gt;1.2,E54/F54&gt;1.2,E54/G54&gt;1.2,D54/E54&lt;1.5), "RG","no pattern")</f>
        <v>no pattern</v>
      </c>
      <c r="I54" s="113" t="str">
        <f>IF(AND(D54/G54&gt;1.2, E54/G54&gt;1.2,F54/G54&gt;1.2, D54/F54&lt;1.5, E54/F54&lt;1.4), "RGBK","no pattern")</f>
        <v>no pattern</v>
      </c>
      <c r="J54" s="113" t="str">
        <f>IF(AND(G54/D54&gt;1.05, G54/E54&gt;1.05,G54/F54&gt;1.05), "BL","no pattern")</f>
        <v>no pattern</v>
      </c>
      <c r="K54" s="44" t="s">
        <v>9</v>
      </c>
      <c r="L54" s="112">
        <v>81.401440733464312</v>
      </c>
      <c r="M54" s="45">
        <v>100</v>
      </c>
      <c r="N54" s="45">
        <v>75.18009168303864</v>
      </c>
      <c r="O54" s="45">
        <v>74.132285527177473</v>
      </c>
      <c r="P54" s="113" t="str">
        <f>IF(AND(L54/N54&gt;1.2, L54/O54&gt;1.2,M54/N54&gt;1.2,M54/O54&gt;1.2,L54/M54&lt;1.5), "RG","no pattern")</f>
        <v>no pattern</v>
      </c>
      <c r="Q54" s="113" t="str">
        <f>IF(AND(L54/O54&gt;1.2, M54/O54&gt;1.2,N54/O54&gt;1.2, L54/N54&lt;1.5, M54/N54&lt;1.4), "RGBK","no pattern")</f>
        <v>no pattern</v>
      </c>
      <c r="R54" s="113" t="str">
        <f>IF(AND(O54/L54&gt;1.03, O54/M54&gt;1.03,O54/N54&gt;1.03), "BL","no pattern")</f>
        <v>no pattern</v>
      </c>
      <c r="S54" s="44" t="s">
        <v>9</v>
      </c>
      <c r="T54" s="112">
        <v>89.361702127659569</v>
      </c>
      <c r="U54" s="45">
        <v>63.829787234042556</v>
      </c>
      <c r="V54" s="45">
        <v>99.999999999999986</v>
      </c>
      <c r="W54" s="45">
        <v>64.893617021276597</v>
      </c>
      <c r="X54" s="113" t="str">
        <f>IF(AND(T54/V54&gt;1.2, T54/W54&gt;1.2,U54/V54&gt;1.2,U54/W54&gt;1.2,T54/U54&lt;1.5), "RG","no pattern")</f>
        <v>no pattern</v>
      </c>
      <c r="Y54" s="113" t="str">
        <f>IF(AND(T54/W54&gt;1.2, U54/W54&gt;1.2,V54/W54&gt;1.2, T54/V54&lt;1.5, U54/V54&lt;1.4), "RGBK","no pattern")</f>
        <v>no pattern</v>
      </c>
      <c r="Z54" s="113" t="str">
        <f>IF(AND(W54/T54&gt;1.05, W54/U54&gt;1.05,W54/V54&gt;1.05), "BL","no pattern")</f>
        <v>no pattern</v>
      </c>
      <c r="AA54" s="44" t="s">
        <v>9</v>
      </c>
      <c r="AB54" s="39">
        <f>COUNTIF($H54:$AA54,"RG")</f>
        <v>0</v>
      </c>
      <c r="AC54" s="40">
        <f>COUNTIF($H54:$AA54,"RGBK")</f>
        <v>0</v>
      </c>
      <c r="AD54" s="41">
        <f>COUNTIF($H54:$AA54,"BL")</f>
        <v>0</v>
      </c>
      <c r="AE54" s="42">
        <f>COUNTIF($H54:$AA54,"everywhere")</f>
        <v>3</v>
      </c>
      <c r="AF54" s="43" t="s">
        <v>9</v>
      </c>
      <c r="AG54" s="8"/>
    </row>
    <row r="55" spans="1:101" ht="15.75" customHeight="1" x14ac:dyDescent="0.75">
      <c r="A55" s="95">
        <v>744.49390000000005</v>
      </c>
      <c r="B55" s="99" t="s">
        <v>272</v>
      </c>
      <c r="C55" s="104" t="s">
        <v>289</v>
      </c>
      <c r="D55" s="112">
        <v>65.882352941176464</v>
      </c>
      <c r="E55" s="45">
        <v>53.333333333333329</v>
      </c>
      <c r="F55" s="45">
        <v>65.588235294117638</v>
      </c>
      <c r="G55" s="45">
        <v>100</v>
      </c>
      <c r="H55" s="113" t="str">
        <f>IF(AND(D55/F55&gt;1.2, D55/G55&gt;1.2,E55/F55&gt;1.2,E55/G55&gt;1.2,D55/E55&lt;1.5), "RG","no pattern")</f>
        <v>no pattern</v>
      </c>
      <c r="I55" s="113" t="str">
        <f>IF(AND(D55/G55&gt;1.2, E55/G55&gt;1.2,F55/G55&gt;1.2, D55/F55&lt;1.5, E55/F55&lt;1.4), "RGBK","no pattern")</f>
        <v>no pattern</v>
      </c>
      <c r="J55" s="113" t="str">
        <f>IF(AND(G55/D55&gt;1.05, G55/E55&gt;1.05,G55/F55&gt;1.05), "BL","no pattern")</f>
        <v>BL</v>
      </c>
      <c r="K55" s="44" t="str">
        <f>IF(AND(D55/E55&lt;1.2, E55/F55&lt;1.2,F55/D55&lt;1.2,G55/D55&lt;1.2, G55/E55&lt;1.2,G55/F55&lt;1.2,D55/G55&lt;1.2), "everywhere","no pattern")</f>
        <v>no pattern</v>
      </c>
      <c r="L55" s="112">
        <v>40.449438202247194</v>
      </c>
      <c r="M55" s="45">
        <v>19.101123595505619</v>
      </c>
      <c r="N55" s="45">
        <v>85.393258426966312</v>
      </c>
      <c r="O55" s="45">
        <v>100</v>
      </c>
      <c r="P55" s="113" t="str">
        <f>IF(AND(L55/N55&gt;1.2, L55/O55&gt;1.2,M55/N55&gt;1.2,M55/O55&gt;1.2,L55/M55&lt;1.5), "RG","no pattern")</f>
        <v>no pattern</v>
      </c>
      <c r="Q55" s="113" t="str">
        <f>IF(AND(L55/O55&gt;1.2, M55/O55&gt;1.2,N55/O55&gt;1.2, L55/N55&lt;1.5, M55/N55&lt;1.4), "RGBK","no pattern")</f>
        <v>no pattern</v>
      </c>
      <c r="R55" s="113" t="str">
        <f>IF(AND(O55/L55&gt;1.03, O55/M55&gt;1.03,O55/N55&gt;1.03), "BL","no pattern")</f>
        <v>BL</v>
      </c>
      <c r="S55" s="44" t="str">
        <f>IF(AND(L55/M55&lt;1.2, M55/N55&lt;1.2,N55/L55&lt;1.2,O55/L55&lt;1.2, O55/M55&lt;1.2,O55/N55&lt;1.2,L55/O55&lt;1.2), "everywhere","no pattern")</f>
        <v>no pattern</v>
      </c>
      <c r="T55" s="112">
        <v>67.234042553191486</v>
      </c>
      <c r="U55" s="45">
        <v>42.127659574468083</v>
      </c>
      <c r="V55" s="45">
        <v>62.12765957446809</v>
      </c>
      <c r="W55" s="45">
        <v>100</v>
      </c>
      <c r="X55" s="113" t="str">
        <f>IF(AND(T55/V55&gt;1.2, T55/W55&gt;1.2,U55/V55&gt;1.2,U55/W55&gt;1.2,T55/U55&lt;1.5), "RG","no pattern")</f>
        <v>no pattern</v>
      </c>
      <c r="Y55" s="113" t="str">
        <f>IF(AND(T55/W55&gt;1.2, U55/W55&gt;1.2,V55/W55&gt;1.2, T55/V55&lt;1.5, U55/V55&lt;1.4), "RGBK","no pattern")</f>
        <v>no pattern</v>
      </c>
      <c r="Z55" s="113" t="str">
        <f>IF(AND(W55/T55&gt;1.05, W55/U55&gt;1.05,W55/V55&gt;1.05), "BL","no pattern")</f>
        <v>BL</v>
      </c>
      <c r="AA55" s="44" t="str">
        <f>IF(AND(T55/U55&lt;1.2, V55/T55&lt;1.2,V55/T55&lt;1.2,W55/T55&lt;1.2, W55/U55&lt;1.2,W55/V55&lt;1.2,T55/W55&lt;1.2), "everywhere","no pattern")</f>
        <v>no pattern</v>
      </c>
      <c r="AB55" s="39">
        <f>COUNTIF($H55:$AA55,"RG")</f>
        <v>0</v>
      </c>
      <c r="AC55" s="40">
        <f>COUNTIF($H55:$AA55,"RGBK")</f>
        <v>0</v>
      </c>
      <c r="AD55" s="41">
        <f>COUNTIF($H55:$AA55,"BL")</f>
        <v>3</v>
      </c>
      <c r="AE55" s="42">
        <f>COUNTIF($H55:$AA55,"everywhere")</f>
        <v>0</v>
      </c>
      <c r="AF55" s="43" t="s">
        <v>150</v>
      </c>
      <c r="AG55" s="8"/>
    </row>
    <row r="56" spans="1:101" ht="15.75" customHeight="1" x14ac:dyDescent="0.75">
      <c r="A56" s="95">
        <v>749.51030000000003</v>
      </c>
      <c r="B56" s="99" t="s">
        <v>256</v>
      </c>
      <c r="C56" s="104" t="s">
        <v>291</v>
      </c>
      <c r="D56" s="112">
        <v>89.308176100628941</v>
      </c>
      <c r="E56" s="45">
        <v>100</v>
      </c>
      <c r="F56" s="45">
        <v>71.320754716981128</v>
      </c>
      <c r="G56" s="45">
        <v>15.597484276729562</v>
      </c>
      <c r="H56" s="113" t="str">
        <f>IF(AND(D56/F56&gt;1.2, D56/G56&gt;1.2,E56/F56&gt;1.2,E56/G56&gt;1.2,D56/E56&lt;1.5), "RG","no pattern")</f>
        <v>RG</v>
      </c>
      <c r="I56" s="113" t="str">
        <f>IF(AND(D56/G56&gt;1.2, E56/G56&gt;1.2,F56/G56&gt;1.2, D56/F56&lt;1.5, E56/F56&lt;1.4), "RGBK","no pattern")</f>
        <v>no pattern</v>
      </c>
      <c r="J56" s="113" t="str">
        <f>IF(AND(G56/D56&gt;1.05, G56/E56&gt;1.05,G56/F56&gt;1.05), "BL","no pattern")</f>
        <v>no pattern</v>
      </c>
      <c r="K56" s="44" t="str">
        <f>IF(AND(D56/E56&lt;1.2, E56/F56&lt;1.2,F56/D56&lt;1.2,G56/D56&lt;1.2, G56/E56&lt;1.2,G56/F56&lt;1.2,D56/G56&lt;1.2), "everywhere","no pattern")</f>
        <v>no pattern</v>
      </c>
      <c r="L56" s="112">
        <v>100</v>
      </c>
      <c r="M56" s="45">
        <v>55</v>
      </c>
      <c r="N56" s="45">
        <v>30</v>
      </c>
      <c r="O56" s="45">
        <v>15</v>
      </c>
      <c r="P56" s="113" t="s">
        <v>10</v>
      </c>
      <c r="Q56" s="113" t="str">
        <f>IF(AND(L56/O56&gt;1.2, M56/O56&gt;1.2,N56/O56&gt;1.2, L56/N56&lt;1.5, M56/N56&lt;1.4), "RGBK","no pattern")</f>
        <v>no pattern</v>
      </c>
      <c r="R56" s="113" t="str">
        <f>IF(AND(O56/L56&gt;1.03, O56/M56&gt;1.03,O56/N56&gt;1.03), "BL","no pattern")</f>
        <v>no pattern</v>
      </c>
      <c r="S56" s="44" t="str">
        <f>IF(AND(L56/M56&lt;1.2, M56/N56&lt;1.2,N56/L56&lt;1.2,O56/L56&lt;1.2, O56/M56&lt;1.2,O56/N56&lt;1.2,L56/O56&lt;1.2), "everywhere","no pattern")</f>
        <v>no pattern</v>
      </c>
      <c r="T56" s="112">
        <v>100</v>
      </c>
      <c r="U56" s="45">
        <v>89.42307692307692</v>
      </c>
      <c r="V56" s="45">
        <v>71.2</v>
      </c>
      <c r="W56" s="45">
        <v>49.038461538461547</v>
      </c>
      <c r="X56" s="113" t="str">
        <f>IF(AND(T56/V56&gt;1.2, T56/W56&gt;1.2,U56/V56&gt;1.2,U56/W56&gt;1.2,T56/U56&lt;1.5), "RG","no pattern")</f>
        <v>RG</v>
      </c>
      <c r="Y56" s="113" t="s">
        <v>24</v>
      </c>
      <c r="Z56" s="113" t="str">
        <f>IF(AND(W56/T56&gt;1.05, W56/U56&gt;1.05,W56/V56&gt;1.05), "BL","no pattern")</f>
        <v>no pattern</v>
      </c>
      <c r="AA56" s="44" t="str">
        <f>IF(AND(T56/U56&lt;1.2, V56/T56&lt;1.2,V56/T56&lt;1.2,W56/T56&lt;1.2, W56/U56&lt;1.2,W56/V56&lt;1.2,T56/W56&lt;1.2), "everywhere","no pattern")</f>
        <v>no pattern</v>
      </c>
      <c r="AB56" s="39">
        <f>COUNTIF($H56:$AA56,"RG")</f>
        <v>3</v>
      </c>
      <c r="AC56" s="40">
        <f>COUNTIF($H56:$AA56,"RGBK")</f>
        <v>0</v>
      </c>
      <c r="AD56" s="41">
        <f>COUNTIF($H56:$AA56,"BL")</f>
        <v>0</v>
      </c>
      <c r="AE56" s="42">
        <f>COUNTIF($H56:$AA56,"everywhere")</f>
        <v>0</v>
      </c>
      <c r="AF56" s="43" t="s">
        <v>14</v>
      </c>
      <c r="AG56" s="8"/>
    </row>
    <row r="57" spans="1:101" ht="15.75" customHeight="1" x14ac:dyDescent="0.75">
      <c r="A57" s="95">
        <v>754.47829999999999</v>
      </c>
      <c r="B57" s="99" t="s">
        <v>221</v>
      </c>
      <c r="C57" s="104" t="s">
        <v>289</v>
      </c>
      <c r="D57" s="112">
        <v>87.732656514382398</v>
      </c>
      <c r="E57" s="45">
        <v>89.340101522842644</v>
      </c>
      <c r="F57" s="45">
        <v>84.433164128595593</v>
      </c>
      <c r="G57" s="45">
        <v>100</v>
      </c>
      <c r="H57" s="113" t="str">
        <f>IF(AND(D57/F57&gt;1.2, D57/G57&gt;1.2,E57/F57&gt;1.2,E57/G57&gt;1.2,D57/E57&lt;1.5), "RG","no pattern")</f>
        <v>no pattern</v>
      </c>
      <c r="I57" s="113" t="str">
        <f>IF(AND(D57/G57&gt;1.2, E57/G57&gt;1.2,F57/G57&gt;1.2, D57/F57&lt;1.5, E57/F57&lt;1.4), "RGBK","no pattern")</f>
        <v>no pattern</v>
      </c>
      <c r="J57" s="113" t="str">
        <f>IF(AND(G57/D57&gt;1.05, G57/E57&gt;1.05,G57/F57&gt;1.05), "BL","no pattern")</f>
        <v>BL</v>
      </c>
      <c r="K57" s="44" t="s">
        <v>24</v>
      </c>
      <c r="L57" s="112">
        <v>92.1</v>
      </c>
      <c r="M57" s="45">
        <v>93.850167722698458</v>
      </c>
      <c r="N57" s="45">
        <v>94.3</v>
      </c>
      <c r="O57" s="45">
        <v>99.999999999999986</v>
      </c>
      <c r="P57" s="113" t="str">
        <f>IF(AND(L57/N57&gt;1.2, L57/O57&gt;1.2,M57/N57&gt;1.2,M57/O57&gt;1.2,L57/M57&lt;1.5), "RG","no pattern")</f>
        <v>no pattern</v>
      </c>
      <c r="Q57" s="113" t="str">
        <f>IF(AND(L57/O57&gt;1.2, M57/O57&gt;1.2,N57/O57&gt;1.2, L57/N57&lt;1.5, M57/N57&lt;1.4), "RGBK","no pattern")</f>
        <v>no pattern</v>
      </c>
      <c r="R57" s="113" t="str">
        <f>IF(AND(O57/L57&gt;1.03, O57/M57&gt;1.03,O57/N57&gt;1.03), "BL","no pattern")</f>
        <v>BL</v>
      </c>
      <c r="S57" s="44" t="s">
        <v>24</v>
      </c>
      <c r="T57" s="112">
        <v>86.403508771929808</v>
      </c>
      <c r="U57" s="45">
        <v>67.10526315789474</v>
      </c>
      <c r="V57" s="45">
        <v>73.68421052631578</v>
      </c>
      <c r="W57" s="45">
        <v>100</v>
      </c>
      <c r="X57" s="113" t="str">
        <f>IF(AND(T57/V57&gt;1.2, T57/W57&gt;1.2,U57/V57&gt;1.2,U57/W57&gt;1.2,T57/U57&lt;1.5), "RG","no pattern")</f>
        <v>no pattern</v>
      </c>
      <c r="Y57" s="113" t="str">
        <f>IF(AND(T57/W57&gt;1.2, U57/W57&gt;1.2,V57/W57&gt;1.2, T57/V57&lt;1.5, U57/V57&lt;1.4), "RGBK","no pattern")</f>
        <v>no pattern</v>
      </c>
      <c r="Z57" s="113" t="str">
        <f>IF(AND(W57/T57&gt;1.05, W57/U57&gt;1.05,W57/V57&gt;1.05), "BL","no pattern")</f>
        <v>BL</v>
      </c>
      <c r="AA57" s="44" t="str">
        <f>IF(AND(T57/U57&lt;1.2, V57/T57&lt;1.2,V57/T57&lt;1.2,W57/T57&lt;1.2, W57/U57&lt;1.2,W57/V57&lt;1.2,T57/W57&lt;1.2), "everywhere","no pattern")</f>
        <v>no pattern</v>
      </c>
      <c r="AB57" s="39">
        <f>COUNTIF($H57:$AA57,"RG")</f>
        <v>0</v>
      </c>
      <c r="AC57" s="40">
        <f>COUNTIF($H57:$AA57,"RGBK")</f>
        <v>0</v>
      </c>
      <c r="AD57" s="41">
        <f>COUNTIF($H57:$AA57,"BL")</f>
        <v>3</v>
      </c>
      <c r="AE57" s="42">
        <f>COUNTIF($H57:$AA57,"everywhere")</f>
        <v>0</v>
      </c>
      <c r="AF57" s="43" t="s">
        <v>150</v>
      </c>
      <c r="AG57" s="9"/>
    </row>
    <row r="58" spans="1:101" s="5" customFormat="1" ht="15.75" customHeight="1" x14ac:dyDescent="0.75">
      <c r="A58" s="95">
        <v>756.55139999999994</v>
      </c>
      <c r="B58" s="99" t="s">
        <v>220</v>
      </c>
      <c r="C58" s="104" t="s">
        <v>291</v>
      </c>
      <c r="D58" s="112">
        <v>100</v>
      </c>
      <c r="E58" s="45">
        <v>94.034931912374191</v>
      </c>
      <c r="F58" s="45">
        <v>99.274718768502083</v>
      </c>
      <c r="G58" s="45">
        <v>91.267021906453508</v>
      </c>
      <c r="H58" s="113" t="str">
        <f>IF(AND(D58/F58&gt;1.2, D58/G58&gt;1.2,E58/F58&gt;1.2,E58/G58&gt;1.2,D58/E58&lt;1.5), "RG","no pattern")</f>
        <v>no pattern</v>
      </c>
      <c r="I58" s="113" t="str">
        <f>IF(AND(D58/G58&gt;1.2, E58/G58&gt;1.2,F58/G58&gt;1.2, D58/F58&lt;1.5, E58/F58&lt;1.4), "RGBK","no pattern")</f>
        <v>no pattern</v>
      </c>
      <c r="J58" s="113" t="str">
        <f>IF(AND(G58/D58&gt;1.05, G58/E58&gt;1.05,G58/F58&gt;1.05), "BL","no pattern")</f>
        <v>no pattern</v>
      </c>
      <c r="K58" s="44" t="str">
        <f>IF(AND(D58/E58&lt;1.2, E58/F58&lt;1.2,F58/D58&lt;1.2,G58/D58&lt;1.2, G58/E58&lt;1.2,G58/F58&lt;1.2,D58/G58&lt;1.2), "everywhere","no pattern")</f>
        <v>everywhere</v>
      </c>
      <c r="L58" s="112">
        <v>94.744218640504542</v>
      </c>
      <c r="M58" s="45">
        <v>85.984583041345473</v>
      </c>
      <c r="N58" s="45">
        <v>100.00000000000001</v>
      </c>
      <c r="O58" s="45">
        <v>98.703573931324456</v>
      </c>
      <c r="P58" s="113" t="str">
        <f>IF(AND(L58/N58&gt;1.2, L58/O58&gt;1.2,M58/N58&gt;1.2,M58/O58&gt;1.2,L58/M58&lt;1.5), "RG","no pattern")</f>
        <v>no pattern</v>
      </c>
      <c r="Q58" s="113" t="str">
        <f>IF(AND(L58/O58&gt;1.2, M58/O58&gt;1.2,N58/O58&gt;1.2, L58/N58&lt;1.5, M58/N58&lt;1.4), "RGBK","no pattern")</f>
        <v>no pattern</v>
      </c>
      <c r="R58" s="113" t="str">
        <f>IF(AND(O58/L58&gt;1.05, O58/M58&gt;1.05,O58/N58&gt;1.05), "BL","no pattern")</f>
        <v>no pattern</v>
      </c>
      <c r="S58" s="44" t="str">
        <f>IF(AND(L58/M58&lt;1.2, M58/N58&lt;1.2,N58/L58&lt;1.2,O58/L58&lt;1.2, O58/M58&lt;1.2,O58/N58&lt;1.2,L58/O58&lt;1.2), "everywhere","no pattern")</f>
        <v>everywhere</v>
      </c>
      <c r="T58" s="112">
        <v>98.128693368351932</v>
      </c>
      <c r="U58" s="45">
        <v>99.999999999999986</v>
      </c>
      <c r="V58" s="45">
        <v>96.158896913985544</v>
      </c>
      <c r="W58" s="45">
        <v>90.282337491792504</v>
      </c>
      <c r="X58" s="113" t="str">
        <f>IF(AND(T58/V58&gt;1.2, T58/W58&gt;1.2,U58/V58&gt;1.2,U58/W58&gt;1.2,T58/U58&lt;1.5), "RG","no pattern")</f>
        <v>no pattern</v>
      </c>
      <c r="Y58" s="113" t="str">
        <f>IF(AND(T58/W58&gt;1.2, U58/W58&gt;1.2,V58/W58&gt;1.2, T58/V58&lt;1.5, U58/V58&lt;1.4), "RGBK","no pattern")</f>
        <v>no pattern</v>
      </c>
      <c r="Z58" s="113" t="str">
        <f>IF(AND(W58/T58&gt;1.05, W58/U58&gt;1.05,W58/V58&gt;1.05), "BL","no pattern")</f>
        <v>no pattern</v>
      </c>
      <c r="AA58" s="44" t="str">
        <f>IF(AND(T58/U58&lt;1.2, V58/T58&lt;1.2,V58/T58&lt;1.2,W58/T58&lt;1.2, W58/U58&lt;1.2,W58/V58&lt;1.2,T58/W58&lt;1.2), "everywhere","no pattern")</f>
        <v>everywhere</v>
      </c>
      <c r="AB58" s="39">
        <f>COUNTIF($H58:$AA58,"RG")</f>
        <v>0</v>
      </c>
      <c r="AC58" s="40">
        <f>COUNTIF($H58:$AA58,"RGBK")</f>
        <v>0</v>
      </c>
      <c r="AD58" s="41">
        <f>COUNTIF($H58:$AA58,"BL")</f>
        <v>0</v>
      </c>
      <c r="AE58" s="42">
        <f>COUNTIF($H58:$AA58,"everywhere")</f>
        <v>3</v>
      </c>
      <c r="AF58" s="43" t="s">
        <v>9</v>
      </c>
      <c r="AG58" s="8"/>
      <c r="AH58" s="7"/>
      <c r="AI58" s="7"/>
      <c r="AJ58" s="7"/>
      <c r="AK58" s="7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s="5" customFormat="1" ht="15.75" customHeight="1" x14ac:dyDescent="0.75">
      <c r="A59" s="95">
        <v>768.49549999999999</v>
      </c>
      <c r="B59" s="99" t="s">
        <v>226</v>
      </c>
      <c r="C59" s="104" t="s">
        <v>289</v>
      </c>
      <c r="D59" s="112">
        <v>61.18721461187215</v>
      </c>
      <c r="E59" s="45">
        <v>53.05936073059361</v>
      </c>
      <c r="F59" s="45">
        <v>65.844748858447488</v>
      </c>
      <c r="G59" s="45">
        <v>100</v>
      </c>
      <c r="H59" s="113" t="str">
        <f>IF(AND(D59/F59&gt;1.2, D59/G59&gt;1.2,E59/F59&gt;1.2,E59/G59&gt;1.2,D59/E59&lt;1.5), "RG","no pattern")</f>
        <v>no pattern</v>
      </c>
      <c r="I59" s="113" t="str">
        <f>IF(AND(D59/G59&gt;1.2, E59/G59&gt;1.2,F59/G59&gt;1.2, D59/F59&lt;1.5, E59/F59&lt;1.4), "RGBK","no pattern")</f>
        <v>no pattern</v>
      </c>
      <c r="J59" s="113" t="str">
        <f>IF(AND(G59/D59&gt;1.05, G59/E59&gt;1.05,G59/F59&gt;1.05), "BL","no pattern")</f>
        <v>BL</v>
      </c>
      <c r="K59" s="44" t="str">
        <f>IF(AND(D59/E59&lt;1.2, E59/F59&lt;1.2,F59/D59&lt;1.2,G59/D59&lt;1.2, G59/E59&lt;1.2,G59/F59&lt;1.2,D59/G59&lt;1.2), "everywhere","no pattern")</f>
        <v>no pattern</v>
      </c>
      <c r="L59" s="112">
        <v>44</v>
      </c>
      <c r="M59" s="45">
        <v>38</v>
      </c>
      <c r="N59" s="45">
        <v>57.999999999999993</v>
      </c>
      <c r="O59" s="45">
        <v>100</v>
      </c>
      <c r="P59" s="113" t="str">
        <f>IF(AND(L59/N59&gt;1.2, L59/O59&gt;1.2,M59/N59&gt;1.2,M59/O59&gt;1.2,L59/M59&lt;1.5), "RG","no pattern")</f>
        <v>no pattern</v>
      </c>
      <c r="Q59" s="113" t="str">
        <f>IF(AND(L59/O59&gt;1.2, M59/O59&gt;1.2,N59/O59&gt;1.2, L59/N59&lt;1.5, M59/N59&lt;1.4), "RGBK","no pattern")</f>
        <v>no pattern</v>
      </c>
      <c r="R59" s="113" t="str">
        <f>IF(AND(O59/L59&gt;1.05, O59/M59&gt;1.05,O59/N59&gt;1.05), "BL","no pattern")</f>
        <v>BL</v>
      </c>
      <c r="S59" s="44" t="str">
        <f>IF(AND(L59/M59&lt;1.2, M59/N59&lt;1.2,N59/L59&lt;1.2,O59/L59&lt;1.2, O59/M59&lt;1.2,O59/N59&lt;1.2,L59/O59&lt;1.2), "everywhere","no pattern")</f>
        <v>no pattern</v>
      </c>
      <c r="T59" s="112">
        <v>87.654320987654316</v>
      </c>
      <c r="U59" s="45">
        <v>77.777777777777786</v>
      </c>
      <c r="V59" s="45">
        <v>86.21399176954732</v>
      </c>
      <c r="W59" s="45">
        <v>100</v>
      </c>
      <c r="X59" s="113" t="str">
        <f>IF(AND(T59/V59&gt;1.2, T59/W59&gt;1.2,U59/V59&gt;1.2,U59/W59&gt;1.2,T59/U59&lt;1.5), "RG","no pattern")</f>
        <v>no pattern</v>
      </c>
      <c r="Y59" s="113" t="str">
        <f>IF(AND(T59/W59&gt;1.2, U59/W59&gt;1.2,V59/W59&gt;1.2, T59/V59&lt;1.5, U59/V59&lt;1.4), "RGBK","no pattern")</f>
        <v>no pattern</v>
      </c>
      <c r="Z59" s="113" t="str">
        <f>IF(AND(W59/T59&gt;1.05, W59/U59&gt;1.05,W59/V59&gt;1.05), "BL","no pattern")</f>
        <v>BL</v>
      </c>
      <c r="AA59" s="44" t="str">
        <f>IF(AND(T59/U59&lt;1.2, V59/T59&lt;1.2,V59/T59&lt;1.2,W59/T59&lt;1.2, W59/U59&lt;1.2,W59/V59&lt;1.2,T59/W59&lt;1.2), "everywhere","no pattern")</f>
        <v>no pattern</v>
      </c>
      <c r="AB59" s="39">
        <f>COUNTIF($H59:$AA59,"RG")</f>
        <v>0</v>
      </c>
      <c r="AC59" s="40">
        <f>COUNTIF($H59:$AA59,"RGBK")</f>
        <v>0</v>
      </c>
      <c r="AD59" s="41">
        <f>COUNTIF($H59:$AA59,"BL")</f>
        <v>3</v>
      </c>
      <c r="AE59" s="42">
        <f>COUNTIF($H59:$AA59,"everywhere")</f>
        <v>0</v>
      </c>
      <c r="AF59" s="43" t="s">
        <v>150</v>
      </c>
      <c r="AG59" s="8"/>
      <c r="AH59" s="7"/>
      <c r="AI59" s="7"/>
      <c r="AJ59" s="7"/>
      <c r="AK59" s="7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ht="15.75" customHeight="1" x14ac:dyDescent="0.75">
      <c r="A60" s="95">
        <v>768.55370000000005</v>
      </c>
      <c r="B60" s="99" t="s">
        <v>257</v>
      </c>
      <c r="C60" s="104" t="s">
        <v>291</v>
      </c>
      <c r="D60" s="112">
        <v>58.58369098712447</v>
      </c>
      <c r="E60" s="45">
        <v>45.27896995708155</v>
      </c>
      <c r="F60" s="45">
        <v>66.094420600858371</v>
      </c>
      <c r="G60" s="45">
        <v>100</v>
      </c>
      <c r="H60" s="113" t="str">
        <f>IF(AND(D60/F60&gt;1.2, D60/G60&gt;1.2,E60/F60&gt;1.2,E60/G60&gt;1.2,D60/E60&lt;1.5), "RG","no pattern")</f>
        <v>no pattern</v>
      </c>
      <c r="I60" s="113" t="str">
        <f>IF(AND(D60/G60&gt;1.2, E60/G60&gt;1.2,F60/G60&gt;1.2, D60/F60&lt;1.5, E60/F60&lt;1.4), "RGBK","no pattern")</f>
        <v>no pattern</v>
      </c>
      <c r="J60" s="113" t="str">
        <f>IF(AND(G60/D60&gt;1.05, G60/E60&gt;1.05,G60/F60&gt;1.05), "BL","no pattern")</f>
        <v>BL</v>
      </c>
      <c r="K60" s="44" t="str">
        <f>IF(AND(D60/E60&lt;1.2, E60/F60&lt;1.2,F60/D60&lt;1.2,G60/D60&lt;1.2, G60/E60&lt;1.2,G60/F60&lt;1.2,D60/G60&lt;1.2), "everywhere","no pattern")</f>
        <v>no pattern</v>
      </c>
      <c r="L60" s="112">
        <v>36.84210526315789</v>
      </c>
      <c r="M60" s="45">
        <v>33</v>
      </c>
      <c r="N60" s="45">
        <v>94.3</v>
      </c>
      <c r="O60" s="45">
        <v>100</v>
      </c>
      <c r="P60" s="113" t="str">
        <f>IF(AND(L60/N60&gt;1.2, L60/O60&gt;1.2,M60/N60&gt;1.2,M60/O60&gt;1.2,L60/M60&lt;1.5), "RG","no pattern")</f>
        <v>no pattern</v>
      </c>
      <c r="Q60" s="113" t="str">
        <f>IF(AND(L60/O60&gt;1.2, M60/O60&gt;1.2,N60/O60&gt;1.2, L60/N60&lt;1.5, M60/N60&lt;1.4), "RGBK","no pattern")</f>
        <v>no pattern</v>
      </c>
      <c r="R60" s="113" t="str">
        <f>IF(AND(O60/L60&gt;1.05, O60/M60&gt;1.05,O60/N60&gt;1.05), "BL","no pattern")</f>
        <v>BL</v>
      </c>
      <c r="S60" s="44" t="str">
        <f>IF(AND(L60/M60&lt;1.2, M60/N60&lt;1.2,N60/L60&lt;1.2,O60/L60&lt;1.2, O60/M60&lt;1.2,O60/N60&lt;1.2,L60/O60&lt;1.2), "everywhere","no pattern")</f>
        <v>no pattern</v>
      </c>
      <c r="T60" s="112">
        <v>74.074074074074076</v>
      </c>
      <c r="U60" s="45">
        <v>88.9</v>
      </c>
      <c r="V60" s="45">
        <v>81.481481481481495</v>
      </c>
      <c r="W60" s="45">
        <v>100</v>
      </c>
      <c r="X60" s="113" t="str">
        <f>IF(AND(T60/V60&gt;1.2, T60/W60&gt;1.2,U60/V60&gt;1.2,U60/W60&gt;1.2,T60/U60&lt;1.5), "RG","no pattern")</f>
        <v>no pattern</v>
      </c>
      <c r="Y60" s="113" t="str">
        <f>IF(AND(T60/W60&gt;1.2, U60/W60&gt;1.2,V60/W60&gt;1.2, T60/V60&lt;1.5, U60/V60&lt;1.4), "RGBK","no pattern")</f>
        <v>no pattern</v>
      </c>
      <c r="Z60" s="113" t="str">
        <f>IF(AND(W60/T60&gt;1.05, W60/U60&gt;1.05,W60/V60&gt;1.05), "BL","no pattern")</f>
        <v>BL</v>
      </c>
      <c r="AA60" s="44" t="str">
        <f>IF(AND(T60/U60&lt;1.2, V60/T60&lt;1.2,V60/T60&lt;1.2,W60/T60&lt;1.2, W60/U60&lt;1.2,W60/V60&lt;1.2,T60/W60&lt;1.2), "everywhere","no pattern")</f>
        <v>no pattern</v>
      </c>
      <c r="AB60" s="39">
        <f>COUNTIF($H60:$AA60,"RG")</f>
        <v>0</v>
      </c>
      <c r="AC60" s="40">
        <f>COUNTIF($H60:$AA60,"RGBK")</f>
        <v>0</v>
      </c>
      <c r="AD60" s="41">
        <f>COUNTIF($H60:$AA60,"BL")</f>
        <v>3</v>
      </c>
      <c r="AE60" s="42">
        <f>COUNTIF($H60:$AA60,"everywhere")</f>
        <v>0</v>
      </c>
      <c r="AF60" s="43" t="s">
        <v>150</v>
      </c>
      <c r="AG60" s="8"/>
    </row>
    <row r="61" spans="1:101" ht="15.75" customHeight="1" x14ac:dyDescent="0.75">
      <c r="A61" s="95">
        <v>769.56200000000001</v>
      </c>
      <c r="B61" s="99" t="s">
        <v>199</v>
      </c>
      <c r="C61" s="104" t="s">
        <v>289</v>
      </c>
      <c r="D61" s="112">
        <v>51.238095238095234</v>
      </c>
      <c r="E61" s="45">
        <v>36.19047619047619</v>
      </c>
      <c r="F61" s="45">
        <v>58.920634920634917</v>
      </c>
      <c r="G61" s="45">
        <v>100</v>
      </c>
      <c r="H61" s="113" t="str">
        <f>IF(AND(D61/F61&gt;1.2, D61/G61&gt;1.2,E61/F61&gt;1.2,E61/G61&gt;1.2,D61/E61&lt;1.5), "RG","no pattern")</f>
        <v>no pattern</v>
      </c>
      <c r="I61" s="113" t="str">
        <f>IF(AND(D61/G61&gt;1.2, E61/G61&gt;1.2,F61/G61&gt;1.2, D61/F61&lt;1.5, E61/F61&lt;1.4), "RGBK","no pattern")</f>
        <v>no pattern</v>
      </c>
      <c r="J61" s="113" t="str">
        <f>IF(AND(G61/D61&gt;1.05, G61/E61&gt;1.05,G61/F61&gt;1.05), "BL","no pattern")</f>
        <v>BL</v>
      </c>
      <c r="K61" s="44" t="str">
        <f>IF(AND(D61/E61&lt;1.2, E61/F61&lt;1.2,F61/D61&lt;1.2,G61/D61&lt;1.2, G61/E61&lt;1.2,G61/F61&lt;1.2,D61/G61&lt;1.2), "everywhere","no pattern")</f>
        <v>no pattern</v>
      </c>
      <c r="L61" s="112">
        <v>45.535714285714292</v>
      </c>
      <c r="M61" s="45">
        <v>19.642857142857146</v>
      </c>
      <c r="N61" s="45">
        <v>100</v>
      </c>
      <c r="O61" s="45">
        <v>99.107142857142861</v>
      </c>
      <c r="P61" s="113" t="str">
        <f>IF(AND(L61/N61&gt;1.2, L61/O61&gt;1.2,M61/N61&gt;1.2,M61/O61&gt;1.2,L61/M61&lt;1.5), "RG","no pattern")</f>
        <v>no pattern</v>
      </c>
      <c r="Q61" s="113" t="str">
        <f>IF(AND(L61/O61&gt;1.2, M61/O61&gt;1.2,N61/O61&gt;1.2, L61/N61&lt;1.5, M61/N61&lt;1.4), "RGBK","no pattern")</f>
        <v>no pattern</v>
      </c>
      <c r="R61" s="113" t="s">
        <v>31</v>
      </c>
      <c r="S61" s="44" t="s">
        <v>24</v>
      </c>
      <c r="T61" s="112">
        <v>68.02721088435375</v>
      </c>
      <c r="U61" s="45">
        <v>57.823129251700685</v>
      </c>
      <c r="V61" s="45">
        <v>65.986394557823132</v>
      </c>
      <c r="W61" s="45">
        <v>100</v>
      </c>
      <c r="X61" s="113" t="str">
        <f>IF(AND(T61/V61&gt;1.2, T61/W61&gt;1.2,U61/V61&gt;1.2,U61/W61&gt;1.2,T61/U61&lt;1.5), "RG","no pattern")</f>
        <v>no pattern</v>
      </c>
      <c r="Y61" s="113" t="str">
        <f>IF(AND(T61/W61&gt;1.2, U61/W61&gt;1.2,V61/W61&gt;1.2, T61/V61&lt;1.5, U61/V61&lt;1.4), "RGBK","no pattern")</f>
        <v>no pattern</v>
      </c>
      <c r="Z61" s="113" t="str">
        <f>IF(AND(W61/T61&gt;1.05, W61/U61&gt;1.05,W61/V61&gt;1.05), "BL","no pattern")</f>
        <v>BL</v>
      </c>
      <c r="AA61" s="44" t="str">
        <f>IF(AND(T61/U61&lt;1.2, V61/T61&lt;1.2,V61/T61&lt;1.2,W61/T61&lt;1.2, W61/U61&lt;1.2,W61/V61&lt;1.2,T61/W61&lt;1.2), "everywhere","no pattern")</f>
        <v>no pattern</v>
      </c>
      <c r="AB61" s="39">
        <f>COUNTIF($H61:$AA61,"RG")</f>
        <v>0</v>
      </c>
      <c r="AC61" s="40">
        <f>COUNTIF($H61:$AA61,"RGBK")</f>
        <v>0</v>
      </c>
      <c r="AD61" s="41">
        <f>COUNTIF($H61:$AA61,"BL")</f>
        <v>3</v>
      </c>
      <c r="AE61" s="42">
        <f>COUNTIF($H61:$AA61,"everywhere")</f>
        <v>0</v>
      </c>
      <c r="AF61" s="43" t="s">
        <v>150</v>
      </c>
      <c r="AG61" s="9"/>
    </row>
    <row r="62" spans="1:101" ht="15.75" customHeight="1" x14ac:dyDescent="0.75">
      <c r="A62" s="95">
        <v>770.5095</v>
      </c>
      <c r="B62" s="99" t="s">
        <v>273</v>
      </c>
      <c r="C62" s="104" t="s">
        <v>289</v>
      </c>
      <c r="D62" s="112">
        <v>60.271420968600317</v>
      </c>
      <c r="E62" s="45">
        <v>54.337413517828629</v>
      </c>
      <c r="F62" s="45">
        <v>60.590739755188928</v>
      </c>
      <c r="G62" s="45">
        <v>100</v>
      </c>
      <c r="H62" s="113" t="str">
        <f>IF(AND(D62/F62&gt;1.2, D62/G62&gt;1.2,E62/F62&gt;1.2,E62/G62&gt;1.2,D62/E62&lt;1.5), "RG","no pattern")</f>
        <v>no pattern</v>
      </c>
      <c r="I62" s="113" t="str">
        <f>IF(AND(D62/G62&gt;1.2, E62/G62&gt;1.2,F62/G62&gt;1.2, D62/F62&lt;1.5, E62/F62&lt;1.4), "RGBK","no pattern")</f>
        <v>no pattern</v>
      </c>
      <c r="J62" s="113" t="str">
        <f>IF(AND(G62/D62&gt;1.05, G62/E62&gt;1.05,G62/F62&gt;1.05), "BL","no pattern")</f>
        <v>BL</v>
      </c>
      <c r="K62" s="44" t="str">
        <f>IF(AND(D62/E62&lt;1.2, E62/F62&lt;1.2,F62/D62&lt;1.2,G62/D62&lt;1.2, G62/E62&lt;1.2,G62/F62&lt;1.2,D62/G62&lt;1.2), "everywhere","no pattern")</f>
        <v>no pattern</v>
      </c>
      <c r="L62" s="112">
        <v>66.737288135593218</v>
      </c>
      <c r="M62" s="45">
        <v>59.322033898305079</v>
      </c>
      <c r="N62" s="45">
        <v>88.4</v>
      </c>
      <c r="O62" s="45">
        <v>100</v>
      </c>
      <c r="P62" s="113" t="str">
        <f>IF(AND(L62/N62&gt;1.2, L62/O62&gt;1.2,M62/N62&gt;1.2,M62/O62&gt;1.2,L62/M62&lt;1.5), "RG","no pattern")</f>
        <v>no pattern</v>
      </c>
      <c r="Q62" s="113" t="str">
        <f>IF(AND(L62/O62&gt;1.2, M62/O62&gt;1.2,N62/O62&gt;1.2, L62/N62&lt;1.5, M62/N62&lt;1.4), "RGBK","no pattern")</f>
        <v>no pattern</v>
      </c>
      <c r="R62" s="113" t="str">
        <f>IF(AND(O62/L62&gt;1.05, O62/M62&gt;1.05,O62/N62&gt;1.05), "BL","no pattern")</f>
        <v>BL</v>
      </c>
      <c r="S62" s="44" t="str">
        <f>IF(AND(L62/M62&lt;1.2, M62/N62&lt;1.2,N62/L62&lt;1.2,O62/L62&lt;1.2, O62/M62&lt;1.2,O62/N62&lt;1.2,L62/O62&lt;1.2), "everywhere","no pattern")</f>
        <v>no pattern</v>
      </c>
      <c r="T62" s="112">
        <v>77.079107505070979</v>
      </c>
      <c r="U62" s="45">
        <v>64.570655848546309</v>
      </c>
      <c r="V62" s="45">
        <v>76.267748478701833</v>
      </c>
      <c r="W62" s="45">
        <v>100</v>
      </c>
      <c r="X62" s="113" t="str">
        <f>IF(AND(T62/V62&gt;1.2, T62/W62&gt;1.2,U62/V62&gt;1.2,U62/W62&gt;1.2,T62/U62&lt;1.5), "RG","no pattern")</f>
        <v>no pattern</v>
      </c>
      <c r="Y62" s="113" t="str">
        <f>IF(AND(T62/W62&gt;1.2, U62/W62&gt;1.2,V62/W62&gt;1.2, T62/V62&lt;1.5, U62/V62&lt;1.4), "RGBK","no pattern")</f>
        <v>no pattern</v>
      </c>
      <c r="Z62" s="113" t="str">
        <f>IF(AND(W62/T62&gt;1.05, W62/U62&gt;1.05,W62/V62&gt;1.05), "BL","no pattern")</f>
        <v>BL</v>
      </c>
      <c r="AA62" s="44" t="str">
        <f>IF(AND(T62/U62&lt;1.2, V62/T62&lt;1.2,V62/T62&lt;1.2,W62/T62&lt;1.2, W62/U62&lt;1.2,W62/V62&lt;1.2,T62/W62&lt;1.2), "everywhere","no pattern")</f>
        <v>no pattern</v>
      </c>
      <c r="AB62" s="39">
        <f>COUNTIF($H62:$AA62,"RG")</f>
        <v>0</v>
      </c>
      <c r="AC62" s="40">
        <f>COUNTIF($H62:$AA62,"RGBK")</f>
        <v>0</v>
      </c>
      <c r="AD62" s="41">
        <f>COUNTIF($H62:$AA62,"BL")</f>
        <v>3</v>
      </c>
      <c r="AE62" s="42">
        <f>COUNTIF($H62:$AA62,"everywhere")</f>
        <v>0</v>
      </c>
      <c r="AF62" s="43" t="s">
        <v>150</v>
      </c>
      <c r="AG62" s="8"/>
    </row>
    <row r="63" spans="1:101" ht="15.75" customHeight="1" x14ac:dyDescent="0.75">
      <c r="A63" s="95">
        <v>774.44989999999996</v>
      </c>
      <c r="B63" s="99" t="s">
        <v>222</v>
      </c>
      <c r="C63" s="104" t="s">
        <v>289</v>
      </c>
      <c r="D63" s="112">
        <v>85.83992963940193</v>
      </c>
      <c r="E63" s="45">
        <v>88.742304309586629</v>
      </c>
      <c r="F63" s="45">
        <v>84.96042216358839</v>
      </c>
      <c r="G63" s="45">
        <v>100</v>
      </c>
      <c r="H63" s="113" t="str">
        <f>IF(AND(D63/F63&gt;1.2, D63/G63&gt;1.2,E63/F63&gt;1.2,E63/G63&gt;1.2,D63/E63&lt;1.5), "RG","no pattern")</f>
        <v>no pattern</v>
      </c>
      <c r="I63" s="113" t="str">
        <f>IF(AND(D63/G63&gt;1.2, E63/G63&gt;1.2,F63/G63&gt;1.2, D63/F63&lt;1.5, E63/F63&lt;1.4), "RGBK","no pattern")</f>
        <v>no pattern</v>
      </c>
      <c r="J63" s="113" t="str">
        <f>IF(AND(G63/D63&gt;1.05, G63/E63&gt;1.05,G63/F63&gt;1.05), "BL","no pattern")</f>
        <v>BL</v>
      </c>
      <c r="K63" s="44" t="s">
        <v>24</v>
      </c>
      <c r="L63" s="112">
        <v>100</v>
      </c>
      <c r="M63" s="45">
        <v>98.145859085290482</v>
      </c>
      <c r="N63" s="45">
        <v>99.876390605686041</v>
      </c>
      <c r="O63" s="45">
        <v>94.355170992995468</v>
      </c>
      <c r="P63" s="113" t="str">
        <f>IF(AND(L63/N63&gt;1.2, L63/O63&gt;1.2,M63/N63&gt;1.2,M63/O63&gt;1.2,L63/M63&lt;1.5), "RG","no pattern")</f>
        <v>no pattern</v>
      </c>
      <c r="Q63" s="113" t="str">
        <f>IF(AND(L63/O63&gt;1.2, M63/O63&gt;1.2,N63/O63&gt;1.2, L63/N63&lt;1.5, M63/N63&lt;1.4), "RGBK","no pattern")</f>
        <v>no pattern</v>
      </c>
      <c r="R63" s="113" t="str">
        <f>IF(AND(O63/L63&gt;1.05, O63/M63&gt;1.05,O63/N63&gt;1.05), "BL","no pattern")</f>
        <v>no pattern</v>
      </c>
      <c r="S63" s="44" t="str">
        <f>IF(AND(L63/M63&lt;1.2, M63/N63&lt;1.2,N63/L63&lt;1.2,O63/L63&lt;1.2, O63/M63&lt;1.2,O63/N63&lt;1.2,L63/O63&lt;1.2), "everywhere","no pattern")</f>
        <v>everywhere</v>
      </c>
      <c r="T63" s="112">
        <v>94.883040935672511</v>
      </c>
      <c r="U63" s="45">
        <v>94.00584795321636</v>
      </c>
      <c r="V63" s="45">
        <v>92.543859649122794</v>
      </c>
      <c r="W63" s="45">
        <v>100</v>
      </c>
      <c r="X63" s="113" t="str">
        <f>IF(AND(T63/V63&gt;1.2, T63/W63&gt;1.2,U63/V63&gt;1.2,U63/W63&gt;1.2,T63/U63&lt;1.5), "RG","no pattern")</f>
        <v>no pattern</v>
      </c>
      <c r="Y63" s="113" t="str">
        <f>IF(AND(T63/W63&gt;1.2, U63/W63&gt;1.2,V63/W63&gt;1.2, T63/V63&lt;1.5, U63/V63&lt;1.4), "RGBK","no pattern")</f>
        <v>no pattern</v>
      </c>
      <c r="Z63" s="113" t="str">
        <f>IF(AND(W63/T63&gt;1.05, W63/U63&gt;1.05,W63/V63&gt;1.05), "BL","no pattern")</f>
        <v>BL</v>
      </c>
      <c r="AA63" s="44" t="s">
        <v>24</v>
      </c>
      <c r="AB63" s="39">
        <f>COUNTIF($H63:$AA63,"RG")</f>
        <v>0</v>
      </c>
      <c r="AC63" s="40">
        <f>COUNTIF($H63:$AA63,"RGBK")</f>
        <v>0</v>
      </c>
      <c r="AD63" s="41">
        <f>COUNTIF($H63:$AA63,"BL")</f>
        <v>2</v>
      </c>
      <c r="AE63" s="42">
        <f>COUNTIF($H63:$AA63,"everywhere")</f>
        <v>1</v>
      </c>
      <c r="AF63" s="43" t="s">
        <v>150</v>
      </c>
      <c r="AG63" s="8"/>
    </row>
    <row r="64" spans="1:101" ht="15.75" customHeight="1" x14ac:dyDescent="0.75">
      <c r="A64" s="95">
        <v>780.55139999999994</v>
      </c>
      <c r="B64" s="99" t="s">
        <v>258</v>
      </c>
      <c r="C64" s="104" t="s">
        <v>291</v>
      </c>
      <c r="D64" s="112">
        <v>98.739176667173027</v>
      </c>
      <c r="E64" s="45">
        <v>94.885817003392575</v>
      </c>
      <c r="F64" s="45">
        <v>100</v>
      </c>
      <c r="G64" s="45">
        <v>86.900602562155044</v>
      </c>
      <c r="H64" s="113" t="str">
        <f>IF(AND(D64/F64&gt;1.2, D64/G64&gt;1.2,E64/F64&gt;1.2,E64/G64&gt;1.2,D64/E64&lt;1.5), "RG","no pattern")</f>
        <v>no pattern</v>
      </c>
      <c r="I64" s="113" t="str">
        <f>IF(AND(D64/G64&gt;1.2, E64/G64&gt;1.2,F64/G64&gt;1.2, D64/F64&lt;1.5, E64/F64&lt;1.4), "RGBK","no pattern")</f>
        <v>no pattern</v>
      </c>
      <c r="J64" s="113" t="str">
        <f>IF(AND(G64/D64&gt;1.05, G64/E64&gt;1.05,G64/F64&gt;1.05), "BL","no pattern")</f>
        <v>no pattern</v>
      </c>
      <c r="K64" s="44" t="str">
        <f>IF(AND(D64/E64&lt;1.2, E64/F64&lt;1.2,F64/D64&lt;1.2,G64/D64&lt;1.2, G64/E64&lt;1.2,G64/F64&lt;1.2,D64/G64&lt;1.2), "everywhere","no pattern")</f>
        <v>everywhere</v>
      </c>
      <c r="L64" s="112">
        <v>100</v>
      </c>
      <c r="M64" s="45">
        <v>86.216249537664908</v>
      </c>
      <c r="N64" s="45">
        <v>96.461595364320061</v>
      </c>
      <c r="O64" s="45">
        <v>80.19972876340772</v>
      </c>
      <c r="P64" s="113" t="str">
        <f>IF(AND(L64/N64&gt;1.2, L64/O64&gt;1.2,M64/N64&gt;1.2,M64/O64&gt;1.2,L64/M64&lt;1.5), "RG","no pattern")</f>
        <v>no pattern</v>
      </c>
      <c r="Q64" s="113" t="str">
        <f>IF(AND(L64/O64&gt;1.2, M64/O64&gt;1.2,N64/O64&gt;1.2, L64/N64&lt;1.5, M64/N64&lt;1.4), "RGBK","no pattern")</f>
        <v>no pattern</v>
      </c>
      <c r="R64" s="113" t="str">
        <f>IF(AND(O64/L64&gt;1.05, O64/M64&gt;1.05,O64/N64&gt;1.05), "BL","no pattern")</f>
        <v>no pattern</v>
      </c>
      <c r="S64" s="44" t="s">
        <v>9</v>
      </c>
      <c r="T64" s="112">
        <v>92.576110043491454</v>
      </c>
      <c r="U64" s="45">
        <v>96.96571255183575</v>
      </c>
      <c r="V64" s="45">
        <v>100</v>
      </c>
      <c r="W64" s="45">
        <v>78.446444826539903</v>
      </c>
      <c r="X64" s="113" t="str">
        <f>IF(AND(T64/V64&gt;1.2, T64/W64&gt;1.2,U64/V64&gt;1.2,U64/W64&gt;1.2,T64/U64&lt;1.5), "RG","no pattern")</f>
        <v>no pattern</v>
      </c>
      <c r="Y64" s="113" t="str">
        <f>IF(AND(T64/W64&gt;1.2, U64/W64&gt;1.2,V64/W64&gt;1.2, T64/V64&lt;1.5, U64/V64&lt;1.4), "RGBK","no pattern")</f>
        <v>no pattern</v>
      </c>
      <c r="Z64" s="113" t="str">
        <f>IF(AND(W64/T64&gt;1.05, W64/U64&gt;1.05,W64/V64&gt;1.05), "BL","no pattern")</f>
        <v>no pattern</v>
      </c>
      <c r="AA64" s="44" t="str">
        <f>IF(AND(T64/U64&lt;1.2, V64/T64&lt;1.2,V64/T64&lt;1.2,W64/T64&lt;1.2, W64/U64&lt;1.2,W64/V64&lt;1.2,T64/W64&lt;1.2), "everywhere","no pattern")</f>
        <v>everywhere</v>
      </c>
      <c r="AB64" s="39">
        <f>COUNTIF($H64:$AA64,"RG")</f>
        <v>0</v>
      </c>
      <c r="AC64" s="40">
        <f>COUNTIF($H64:$AA64,"RGBK")</f>
        <v>0</v>
      </c>
      <c r="AD64" s="41">
        <f>COUNTIF($H64:$AA64,"BL")</f>
        <v>0</v>
      </c>
      <c r="AE64" s="42">
        <f>COUNTIF($H64:$AA64,"everywhere")</f>
        <v>3</v>
      </c>
      <c r="AF64" s="43" t="s">
        <v>9</v>
      </c>
      <c r="AG64" s="8"/>
    </row>
    <row r="65" spans="1:33" ht="15.75" customHeight="1" x14ac:dyDescent="0.75">
      <c r="A65" s="95">
        <v>784.58500000000004</v>
      </c>
      <c r="B65" s="99" t="s">
        <v>259</v>
      </c>
      <c r="C65" s="104" t="s">
        <v>291</v>
      </c>
      <c r="D65" s="112">
        <v>99.355083459787551</v>
      </c>
      <c r="E65" s="45">
        <v>100</v>
      </c>
      <c r="F65" s="45">
        <v>98.254931714719277</v>
      </c>
      <c r="G65" s="45">
        <v>92.033383915022767</v>
      </c>
      <c r="H65" s="113" t="str">
        <f>IF(AND(D65/F65&gt;1.2, D65/G65&gt;1.2,E65/F65&gt;1.2,E65/G65&gt;1.2,D65/E65&lt;1.5), "RG","no pattern")</f>
        <v>no pattern</v>
      </c>
      <c r="I65" s="113" t="str">
        <f>IF(AND(D65/G65&gt;1.2, E65/G65&gt;1.2,F65/G65&gt;1.2, D65/F65&lt;1.5, E65/F65&lt;1.4), "RGBK","no pattern")</f>
        <v>no pattern</v>
      </c>
      <c r="J65" s="113" t="str">
        <f>IF(AND(G65/D65&gt;1.05, G65/E65&gt;1.05,G65/F65&gt;1.05), "BL","no pattern")</f>
        <v>no pattern</v>
      </c>
      <c r="K65" s="44" t="str">
        <f>IF(AND(D65/E65&lt;1.2, E65/F65&lt;1.2,F65/D65&lt;1.2,G65/D65&lt;1.2, G65/E65&lt;1.2,G65/F65&lt;1.2,D65/G65&lt;1.2), "everywhere","no pattern")</f>
        <v>everywhere</v>
      </c>
      <c r="L65" s="112">
        <v>94.193548387096783</v>
      </c>
      <c r="M65" s="45">
        <v>100</v>
      </c>
      <c r="N65" s="45">
        <v>85.483870967741936</v>
      </c>
      <c r="O65" s="45">
        <v>78.387096774193552</v>
      </c>
      <c r="P65" s="113" t="str">
        <f>IF(AND(L65/N65&gt;1.2, L65/O65&gt;1.2,M65/N65&gt;1.2,M65/O65&gt;1.2,L65/M65&lt;1.5), "RG","no pattern")</f>
        <v>no pattern</v>
      </c>
      <c r="Q65" s="113" t="str">
        <f>IF(AND(L65/O65&gt;1.2, M65/O65&gt;1.2,N65/O65&gt;1.2, L65/N65&lt;1.5, M65/N65&lt;1.4), "RGBK","no pattern")</f>
        <v>no pattern</v>
      </c>
      <c r="R65" s="113" t="str">
        <f>IF(AND(O65/L65&gt;1.05, O65/M65&gt;1.05,O65/N65&gt;1.05), "BL","no pattern")</f>
        <v>no pattern</v>
      </c>
      <c r="S65" s="44" t="s">
        <v>9</v>
      </c>
      <c r="T65" s="112">
        <v>95.772421967601744</v>
      </c>
      <c r="U65" s="45">
        <v>97.076254444883446</v>
      </c>
      <c r="V65" s="45">
        <v>100</v>
      </c>
      <c r="W65" s="45">
        <v>85.657842749901221</v>
      </c>
      <c r="X65" s="113" t="str">
        <f>IF(AND(T65/V65&gt;1.2, T65/W65&gt;1.2,U65/V65&gt;1.2,U65/W65&gt;1.2,T65/U65&lt;1.5), "RG","no pattern")</f>
        <v>no pattern</v>
      </c>
      <c r="Y65" s="113" t="str">
        <f>IF(AND(T65/W65&gt;1.2, U65/W65&gt;1.2,V65/W65&gt;1.2, T65/V65&lt;1.5, U65/V65&lt;1.4), "RGBK","no pattern")</f>
        <v>no pattern</v>
      </c>
      <c r="Z65" s="113" t="str">
        <f>IF(AND(W65/T65&gt;1.05, W65/U65&gt;1.05,W65/V65&gt;1.05), "BL","no pattern")</f>
        <v>no pattern</v>
      </c>
      <c r="AA65" s="44" t="str">
        <f>IF(AND(T65/U65&lt;1.2, V65/T65&lt;1.2,V65/T65&lt;1.2,W65/T65&lt;1.2, W65/U65&lt;1.2,W65/V65&lt;1.2,T65/W65&lt;1.2), "everywhere","no pattern")</f>
        <v>everywhere</v>
      </c>
      <c r="AB65" s="39">
        <f>COUNTIF($H65:$AA65,"RG")</f>
        <v>0</v>
      </c>
      <c r="AC65" s="40">
        <f>COUNTIF($H65:$AA65,"RGBK")</f>
        <v>0</v>
      </c>
      <c r="AD65" s="41">
        <f>COUNTIF($H65:$AA65,"BL")</f>
        <v>0</v>
      </c>
      <c r="AE65" s="42">
        <f>COUNTIF($H65:$AA65,"everywhere")</f>
        <v>3</v>
      </c>
      <c r="AF65" s="43" t="s">
        <v>9</v>
      </c>
      <c r="AG65" s="8"/>
    </row>
    <row r="66" spans="1:33" ht="15.75" customHeight="1" x14ac:dyDescent="0.75">
      <c r="A66" s="95">
        <v>786.5059</v>
      </c>
      <c r="B66" s="99" t="s">
        <v>260</v>
      </c>
      <c r="C66" s="104" t="s">
        <v>291</v>
      </c>
      <c r="D66" s="112">
        <v>100</v>
      </c>
      <c r="E66" s="45">
        <v>98.472505091649694</v>
      </c>
      <c r="F66" s="45">
        <v>91.446028513238289</v>
      </c>
      <c r="G66" s="45">
        <v>88.492871690427705</v>
      </c>
      <c r="H66" s="113" t="str">
        <f>IF(AND(D66/F66&gt;1.2, D66/G66&gt;1.2,E66/F66&gt;1.2,E66/G66&gt;1.2,D66/E66&lt;1.5), "RG","no pattern")</f>
        <v>no pattern</v>
      </c>
      <c r="I66" s="113" t="str">
        <f>IF(AND(D66/G66&gt;1.2, E66/G66&gt;1.2,F66/G66&gt;1.2, D66/F66&lt;1.5, E66/F66&lt;1.4), "RGBK","no pattern")</f>
        <v>no pattern</v>
      </c>
      <c r="J66" s="113" t="str">
        <f>IF(AND(G66/D66&gt;1.05, G66/E66&gt;1.05,G66/F66&gt;1.05), "BL","no pattern")</f>
        <v>no pattern</v>
      </c>
      <c r="K66" s="44" t="str">
        <f>IF(AND(D66/E66&lt;1.2, E66/F66&lt;1.2,F66/D66&lt;1.2,G66/D66&lt;1.2, G66/E66&lt;1.2,G66/F66&lt;1.2,D66/G66&lt;1.2), "everywhere","no pattern")</f>
        <v>everywhere</v>
      </c>
      <c r="L66" s="112">
        <v>100</v>
      </c>
      <c r="M66" s="45">
        <v>87.190082644628106</v>
      </c>
      <c r="N66" s="45">
        <v>76.033057851239661</v>
      </c>
      <c r="O66" s="45">
        <v>84.710743801652896</v>
      </c>
      <c r="P66" s="113" t="str">
        <f>IF(AND(L66/N66&gt;1.2, L66/O66&gt;1.2,M66/N66&gt;1.2,M66/O66&gt;1.2,L66/M66&lt;1.5), "RG","no pattern")</f>
        <v>no pattern</v>
      </c>
      <c r="Q66" s="113" t="str">
        <f>IF(AND(L66/O66&gt;1.2, M66/O66&gt;1.2,N66/O66&gt;1.2, L66/N66&lt;1.5, M66/N66&lt;1.4), "RGBK","no pattern")</f>
        <v>no pattern</v>
      </c>
      <c r="R66" s="113" t="str">
        <f>IF(AND(O66/L66&gt;1.05, O66/M66&gt;1.05,O66/N66&gt;1.05), "BL","no pattern")</f>
        <v>no pattern</v>
      </c>
      <c r="S66" s="44" t="str">
        <f>IF(AND(L66/M66&lt;1.2, M66/N66&lt;1.2,N66/L66&lt;1.2,O66/L66&lt;1.2, O66/M66&lt;1.2,O66/N66&lt;1.2,L66/O66&lt;1.2), "everywhere","no pattern")</f>
        <v>everywhere</v>
      </c>
      <c r="T66" s="112">
        <v>73.68421052631578</v>
      </c>
      <c r="U66" s="45">
        <v>100</v>
      </c>
      <c r="V66" s="45">
        <v>52.631578947368418</v>
      </c>
      <c r="W66" s="45">
        <v>82.89473684210526</v>
      </c>
      <c r="X66" s="113" t="str">
        <f>IF(AND(T66/V66&gt;1.2, T66/W66&gt;1.2,U66/V66&gt;1.2,U66/W66&gt;1.2,T66/U66&lt;1.5), "RG","no pattern")</f>
        <v>no pattern</v>
      </c>
      <c r="Y66" s="113" t="str">
        <f>IF(AND(T66/W66&gt;1.2, U66/W66&gt;1.2,V66/W66&gt;1.2, T66/V66&lt;1.5, U66/V66&lt;1.4), "RGBK","no pattern")</f>
        <v>no pattern</v>
      </c>
      <c r="Z66" s="113" t="str">
        <f>IF(AND(W66/T66&gt;1.05, W66/U66&gt;1.05,W66/V66&gt;1.05), "BL","no pattern")</f>
        <v>no pattern</v>
      </c>
      <c r="AA66" s="44" t="s">
        <v>9</v>
      </c>
      <c r="AB66" s="39">
        <f>COUNTIF($H66:$AA66,"RG")</f>
        <v>0</v>
      </c>
      <c r="AC66" s="40">
        <f>COUNTIF($H66:$AA66,"RGBK")</f>
        <v>0</v>
      </c>
      <c r="AD66" s="41">
        <f>COUNTIF($H66:$AA66,"BL")</f>
        <v>0</v>
      </c>
      <c r="AE66" s="42">
        <f>COUNTIF($H66:$AA66,"everywhere")</f>
        <v>3</v>
      </c>
      <c r="AF66" s="43" t="s">
        <v>9</v>
      </c>
      <c r="AG66" s="8"/>
    </row>
    <row r="67" spans="1:33" ht="15.75" customHeight="1" x14ac:dyDescent="0.75">
      <c r="A67" s="95">
        <v>794.50959999999998</v>
      </c>
      <c r="B67" s="99" t="s">
        <v>274</v>
      </c>
      <c r="C67" s="104" t="s">
        <v>289</v>
      </c>
      <c r="D67" s="112">
        <v>78.607809847198638</v>
      </c>
      <c r="E67" s="45">
        <v>69.864176570458397</v>
      </c>
      <c r="F67" s="45">
        <v>82.640067911714766</v>
      </c>
      <c r="G67" s="45">
        <v>100</v>
      </c>
      <c r="H67" s="113" t="str">
        <f>IF(AND(D67/F67&gt;1.2, D67/G67&gt;1.2,E67/F67&gt;1.2,E67/G67&gt;1.2,D67/E67&lt;1.5), "RG","no pattern")</f>
        <v>no pattern</v>
      </c>
      <c r="I67" s="113" t="str">
        <f>IF(AND(D67/G67&gt;1.2, E67/G67&gt;1.2,F67/G67&gt;1.2, D67/F67&lt;1.5, E67/F67&lt;1.4), "RGBK","no pattern")</f>
        <v>no pattern</v>
      </c>
      <c r="J67" s="113" t="str">
        <f>IF(AND(G67/D67&gt;1.05, G67/E67&gt;1.05,G67/F67&gt;1.05), "BL","no pattern")</f>
        <v>BL</v>
      </c>
      <c r="K67" s="44" t="str">
        <f>IF(AND(D67/E67&lt;1.2, E67/F67&lt;1.2,F67/D67&lt;1.2,G67/D67&lt;1.2, G67/E67&lt;1.2,G67/F67&lt;1.2,D67/G67&lt;1.2), "everywhere","no pattern")</f>
        <v>no pattern</v>
      </c>
      <c r="L67" s="112">
        <v>70.945945945945951</v>
      </c>
      <c r="M67" s="45">
        <v>42.905405405405403</v>
      </c>
      <c r="N67" s="45">
        <v>97.297297297297305</v>
      </c>
      <c r="O67" s="45">
        <v>100</v>
      </c>
      <c r="P67" s="113" t="str">
        <f>IF(AND(L67/N67&gt;1.2, L67/O67&gt;1.2,M67/N67&gt;1.2,M67/O67&gt;1.2,L67/M67&lt;1.5), "RG","no pattern")</f>
        <v>no pattern</v>
      </c>
      <c r="Q67" s="113" t="str">
        <f>IF(AND(L67/O67&gt;1.2, M67/O67&gt;1.2,N67/O67&gt;1.2, L67/N67&lt;1.5, M67/N67&lt;1.4), "RGBK","no pattern")</f>
        <v>no pattern</v>
      </c>
      <c r="R67" s="113" t="s">
        <v>31</v>
      </c>
      <c r="S67" s="44" t="str">
        <f>IF(AND(L67/M67&lt;1.2, M67/N67&lt;1.2,N67/L67&lt;1.2,O67/L67&lt;1.2, O67/M67&lt;1.2,O67/N67&lt;1.2,L67/O67&lt;1.2), "everywhere","no pattern")</f>
        <v>no pattern</v>
      </c>
      <c r="T67" s="112">
        <v>88.858695652173907</v>
      </c>
      <c r="U67" s="45">
        <v>77.989130434782609</v>
      </c>
      <c r="V67" s="45">
        <v>81.521739130434781</v>
      </c>
      <c r="W67" s="45">
        <v>100</v>
      </c>
      <c r="X67" s="113" t="str">
        <f>IF(AND(T67/V67&gt;1.2, T67/W67&gt;1.2,U67/V67&gt;1.2,U67/W67&gt;1.2,T67/U67&lt;1.5), "RG","no pattern")</f>
        <v>no pattern</v>
      </c>
      <c r="Y67" s="113" t="str">
        <f>IF(AND(T67/W67&gt;1.2, U67/W67&gt;1.2,V67/W67&gt;1.2, T67/V67&lt;1.5, U67/V67&lt;1.4), "RGBK","no pattern")</f>
        <v>no pattern</v>
      </c>
      <c r="Z67" s="113" t="str">
        <f>IF(AND(W67/T67&gt;1.05, W67/U67&gt;1.05,W67/V67&gt;1.05), "BL","no pattern")</f>
        <v>BL</v>
      </c>
      <c r="AA67" s="44" t="str">
        <f>IF(AND(T67/U67&lt;1.2, V67/T67&lt;1.2,V67/T67&lt;1.2,W67/T67&lt;1.2, W67/U67&lt;1.2,W67/V67&lt;1.2,T67/W67&lt;1.2), "everywhere","no pattern")</f>
        <v>no pattern</v>
      </c>
      <c r="AB67" s="39">
        <f>COUNTIF($H67:$AA67,"RG")</f>
        <v>0</v>
      </c>
      <c r="AC67" s="40">
        <f>COUNTIF($H67:$AA67,"RGBK")</f>
        <v>0</v>
      </c>
      <c r="AD67" s="41">
        <f>COUNTIF($H67:$AA67,"BL")</f>
        <v>3</v>
      </c>
      <c r="AE67" s="42">
        <f>COUNTIF($H67:$AA67,"everywhere")</f>
        <v>0</v>
      </c>
      <c r="AF67" s="43" t="s">
        <v>150</v>
      </c>
      <c r="AG67" s="8"/>
    </row>
    <row r="68" spans="1:33" ht="15.75" customHeight="1" x14ac:dyDescent="0.75">
      <c r="A68" s="95">
        <v>798.54079999999999</v>
      </c>
      <c r="B68" s="99" t="s">
        <v>275</v>
      </c>
      <c r="C68" s="104" t="s">
        <v>289</v>
      </c>
      <c r="D68" s="112">
        <v>95.595616825733472</v>
      </c>
      <c r="E68" s="45">
        <v>89.09155178508307</v>
      </c>
      <c r="F68" s="45">
        <v>95.058324496288449</v>
      </c>
      <c r="G68" s="45">
        <v>100</v>
      </c>
      <c r="H68" s="113" t="str">
        <f>IF(AND(D68/F68&gt;1.2, D68/G68&gt;1.2,E68/F68&gt;1.2,E68/G68&gt;1.2,D68/E68&lt;1.5), "RG","no pattern")</f>
        <v>no pattern</v>
      </c>
      <c r="I68" s="113" t="str">
        <f>IF(AND(D68/G68&gt;1.2, E68/G68&gt;1.2,F68/G68&gt;1.2, D68/F68&lt;1.5, E68/F68&lt;1.4), "RGBK","no pattern")</f>
        <v>no pattern</v>
      </c>
      <c r="J68" s="113" t="str">
        <f>IF(AND(G68/D68&gt;1.05, G68/E68&gt;1.05,G68/F68&gt;1.05), "BL","no pattern")</f>
        <v>no pattern</v>
      </c>
      <c r="K68" s="44" t="str">
        <f>IF(AND(D68/E68&lt;1.2, E68/F68&lt;1.2,F68/D68&lt;1.2,G68/D68&lt;1.2, G68/E68&lt;1.2,G68/F68&lt;1.2,D68/G68&lt;1.2), "everywhere","no pattern")</f>
        <v>everywhere</v>
      </c>
      <c r="L68" s="112">
        <v>90.763430725730444</v>
      </c>
      <c r="M68" s="45">
        <v>82.563619227144216</v>
      </c>
      <c r="N68" s="45">
        <v>100</v>
      </c>
      <c r="O68" s="45">
        <v>87.056236255105247</v>
      </c>
      <c r="P68" s="113" t="str">
        <f>IF(AND(L68/N68&gt;1.2, L68/O68&gt;1.2,M68/N68&gt;1.2,M68/O68&gt;1.2,L68/M68&lt;1.5), "RG","no pattern")</f>
        <v>no pattern</v>
      </c>
      <c r="Q68" s="113" t="str">
        <f>IF(AND(L68/O68&gt;1.2, M68/O68&gt;1.2,N68/O68&gt;1.2, L68/N68&lt;1.5, M68/N68&lt;1.4), "RGBK","no pattern")</f>
        <v>no pattern</v>
      </c>
      <c r="R68" s="113" t="str">
        <f>IF(AND(O68/L68&gt;1.05, O68/M68&gt;1.05,O68/N68&gt;1.05), "BL","no pattern")</f>
        <v>no pattern</v>
      </c>
      <c r="S68" s="44" t="str">
        <f>IF(AND(L68/M68&lt;1.2, M68/N68&lt;1.2,N68/L68&lt;1.2,O68/L68&lt;1.2, O68/M68&lt;1.2,O68/N68&lt;1.2,L68/O68&lt;1.2), "everywhere","no pattern")</f>
        <v>everywhere</v>
      </c>
      <c r="T68" s="112">
        <v>100</v>
      </c>
      <c r="U68" s="45">
        <v>92.82153539381855</v>
      </c>
      <c r="V68" s="45">
        <v>99.268860086407457</v>
      </c>
      <c r="W68" s="45">
        <v>97.407776669990042</v>
      </c>
      <c r="X68" s="113" t="str">
        <f>IF(AND(T68/V68&gt;1.2, T68/W68&gt;1.2,U68/V68&gt;1.2,U68/W68&gt;1.2,T68/U68&lt;1.5), "RG","no pattern")</f>
        <v>no pattern</v>
      </c>
      <c r="Y68" s="113" t="str">
        <f>IF(AND(T68/W68&gt;1.2, U68/W68&gt;1.2,V68/W68&gt;1.2, T68/V68&lt;1.5, U68/V68&lt;1.4), "RGBK","no pattern")</f>
        <v>no pattern</v>
      </c>
      <c r="Z68" s="113" t="str">
        <f>IF(AND(W68/T68&gt;1.05, W68/U68&gt;1.05,W68/V68&gt;1.05), "BL","no pattern")</f>
        <v>no pattern</v>
      </c>
      <c r="AA68" s="44" t="str">
        <f>IF(AND(T68/U68&lt;1.2, V68/T68&lt;1.2,V68/T68&lt;1.2,W68/T68&lt;1.2, W68/U68&lt;1.2,W68/V68&lt;1.2,T68/W68&lt;1.2), "everywhere","no pattern")</f>
        <v>everywhere</v>
      </c>
      <c r="AB68" s="39">
        <f>COUNTIF($H68:$AA68,"RG")</f>
        <v>0</v>
      </c>
      <c r="AC68" s="40">
        <f>COUNTIF($H68:$AA68,"RGBK")</f>
        <v>0</v>
      </c>
      <c r="AD68" s="41">
        <f>COUNTIF($H68:$AA68,"BL")</f>
        <v>0</v>
      </c>
      <c r="AE68" s="42">
        <f>COUNTIF($H68:$AA68,"everywhere")</f>
        <v>3</v>
      </c>
      <c r="AF68" s="43" t="s">
        <v>9</v>
      </c>
      <c r="AG68" s="9"/>
    </row>
    <row r="69" spans="1:33" ht="15.75" customHeight="1" x14ac:dyDescent="0.75">
      <c r="A69" s="95">
        <v>802.53570000000002</v>
      </c>
      <c r="B69" s="99" t="s">
        <v>261</v>
      </c>
      <c r="C69" s="104" t="s">
        <v>291</v>
      </c>
      <c r="D69" s="112">
        <v>81.542898341744774</v>
      </c>
      <c r="E69" s="45">
        <v>72.891131939437628</v>
      </c>
      <c r="F69" s="45">
        <v>83.129055515501079</v>
      </c>
      <c r="G69" s="45">
        <v>100</v>
      </c>
      <c r="H69" s="113" t="str">
        <f>IF(AND(D69/F69&gt;1.2, D69/G69&gt;1.2,E69/F69&gt;1.2,E69/G69&gt;1.2,D69/E69&lt;1.5), "RG","no pattern")</f>
        <v>no pattern</v>
      </c>
      <c r="I69" s="113" t="str">
        <f>IF(AND(D69/G69&gt;1.2, E69/G69&gt;1.2,F69/G69&gt;1.2, D69/F69&lt;1.5, E69/F69&lt;1.4), "RGBK","no pattern")</f>
        <v>no pattern</v>
      </c>
      <c r="J69" s="113" t="str">
        <f>IF(AND(G69/D69&gt;1.05, G69/E69&gt;1.05,G69/F69&gt;1.05), "BL","no pattern")</f>
        <v>BL</v>
      </c>
      <c r="K69" s="44" t="str">
        <f>IF(AND(D69/E69&lt;1.2, E69/F69&lt;1.2,F69/D69&lt;1.2,G69/D69&lt;1.2, G69/E69&lt;1.2,G69/F69&lt;1.2,D69/G69&lt;1.2), "everywhere","no pattern")</f>
        <v>no pattern</v>
      </c>
      <c r="L69" s="112">
        <v>99.689440993788807</v>
      </c>
      <c r="M69" s="45">
        <v>80.74534161490682</v>
      </c>
      <c r="N69" s="45">
        <v>97.515527950310542</v>
      </c>
      <c r="O69" s="45">
        <v>99.999999999999986</v>
      </c>
      <c r="P69" s="113" t="str">
        <f>IF(AND(L69/N69&gt;1.2, L69/O69&gt;1.2,M69/N69&gt;1.2,M69/O69&gt;1.2,L69/M69&lt;1.5), "RG","no pattern")</f>
        <v>no pattern</v>
      </c>
      <c r="Q69" s="113" t="str">
        <f>IF(AND(L69/O69&gt;1.2, M69/O69&gt;1.2,N69/O69&gt;1.2, L69/N69&lt;1.5, M69/N69&lt;1.4), "RGBK","no pattern")</f>
        <v>no pattern</v>
      </c>
      <c r="R69" s="113" t="str">
        <f>IF(AND(O69/L69&gt;1.05, O69/M69&gt;1.05,O69/N69&gt;1.05), "BL","no pattern")</f>
        <v>no pattern</v>
      </c>
      <c r="S69" s="44" t="s">
        <v>9</v>
      </c>
      <c r="T69" s="112">
        <v>75.837320574162675</v>
      </c>
      <c r="U69" s="45">
        <v>73.444976076555022</v>
      </c>
      <c r="V69" s="45">
        <v>79.186602870813402</v>
      </c>
      <c r="W69" s="45">
        <v>100</v>
      </c>
      <c r="X69" s="113" t="str">
        <f>IF(AND(T69/V69&gt;1.2, T69/W69&gt;1.2,U69/V69&gt;1.2,U69/W69&gt;1.2,T69/U69&lt;1.5), "RG","no pattern")</f>
        <v>no pattern</v>
      </c>
      <c r="Y69" s="113" t="str">
        <f>IF(AND(T69/W69&gt;1.2, U69/W69&gt;1.2,V69/W69&gt;1.2, T69/V69&lt;1.5, U69/V69&lt;1.4), "RGBK","no pattern")</f>
        <v>no pattern</v>
      </c>
      <c r="Z69" s="113" t="str">
        <f>IF(AND(W69/T69&gt;1.05, W69/U69&gt;1.05,W69/V69&gt;1.05), "BL","no pattern")</f>
        <v>BL</v>
      </c>
      <c r="AA69" s="44" t="str">
        <f>IF(AND(T69/U69&lt;1.2, V69/T69&lt;1.2,V69/T69&lt;1.2,W69/T69&lt;1.2, W69/U69&lt;1.2,W69/V69&lt;1.2,T69/W69&lt;1.2), "everywhere","no pattern")</f>
        <v>no pattern</v>
      </c>
      <c r="AB69" s="39">
        <f>COUNTIF($H69:$AA69,"RG")</f>
        <v>0</v>
      </c>
      <c r="AC69" s="40">
        <f>COUNTIF($H69:$AA69,"RGBK")</f>
        <v>0</v>
      </c>
      <c r="AD69" s="41">
        <f>COUNTIF($H69:$AA69,"BL")</f>
        <v>2</v>
      </c>
      <c r="AE69" s="42">
        <f>COUNTIF($H69:$AA69,"everywhere")</f>
        <v>1</v>
      </c>
      <c r="AF69" s="43" t="s">
        <v>150</v>
      </c>
      <c r="AG69" s="8"/>
    </row>
    <row r="70" spans="1:33" ht="15.75" customHeight="1" x14ac:dyDescent="0.75">
      <c r="A70" s="95">
        <v>806.51170000000002</v>
      </c>
      <c r="B70" s="99" t="s">
        <v>276</v>
      </c>
      <c r="C70" s="104" t="s">
        <v>289</v>
      </c>
      <c r="D70" s="112">
        <v>96</v>
      </c>
      <c r="E70" s="45">
        <v>90.559999999999988</v>
      </c>
      <c r="F70" s="45">
        <v>100</v>
      </c>
      <c r="G70" s="45">
        <v>98.399999999999991</v>
      </c>
      <c r="H70" s="113" t="str">
        <f>IF(AND(D70/F70&gt;1.2, D70/G70&gt;1.2,E70/F70&gt;1.2,E70/G70&gt;1.2,D70/E70&lt;1.5), "RG","no pattern")</f>
        <v>no pattern</v>
      </c>
      <c r="I70" s="113" t="str">
        <f>IF(AND(D70/G70&gt;1.2, E70/G70&gt;1.2,F70/G70&gt;1.2, D70/F70&lt;1.5, E70/F70&lt;1.4), "RGBK","no pattern")</f>
        <v>no pattern</v>
      </c>
      <c r="J70" s="113" t="str">
        <f>IF(AND(G70/D70&gt;1.05, G70/E70&gt;1.05,G70/F70&gt;1.05), "BL","no pattern")</f>
        <v>no pattern</v>
      </c>
      <c r="K70" s="44" t="str">
        <f>IF(AND(D70/E70&lt;1.2, E70/F70&lt;1.2,F70/D70&lt;1.2,G70/D70&lt;1.2, G70/E70&lt;1.2,G70/F70&lt;1.2,D70/G70&lt;1.2), "everywhere","no pattern")</f>
        <v>everywhere</v>
      </c>
      <c r="L70" s="112">
        <v>73.043478260869563</v>
      </c>
      <c r="M70" s="45">
        <v>66.956521739130437</v>
      </c>
      <c r="N70" s="45">
        <v>100</v>
      </c>
      <c r="O70" s="45">
        <v>79.130434782608702</v>
      </c>
      <c r="P70" s="113" t="str">
        <f>IF(AND(L70/N70&gt;1.2, L70/O70&gt;1.2,M70/N70&gt;1.2,M70/O70&gt;1.2,L70/M70&lt;1.5), "RG","no pattern")</f>
        <v>no pattern</v>
      </c>
      <c r="Q70" s="113" t="str">
        <f>IF(AND(L70/O70&gt;1.2, M70/O70&gt;1.2,N70/O70&gt;1.2, L70/N70&lt;1.5, M70/N70&lt;1.4), "RGBK","no pattern")</f>
        <v>no pattern</v>
      </c>
      <c r="R70" s="113" t="str">
        <f>IF(AND(O70/L70&gt;1.05, O70/M70&gt;1.05,O70/N70&gt;1.05), "BL","no pattern")</f>
        <v>no pattern</v>
      </c>
      <c r="S70" s="44" t="s">
        <v>9</v>
      </c>
      <c r="T70" s="112">
        <v>95.999999999999986</v>
      </c>
      <c r="U70" s="45">
        <v>62.222222222222214</v>
      </c>
      <c r="V70" s="45">
        <v>100</v>
      </c>
      <c r="W70" s="45">
        <v>83.555555555555543</v>
      </c>
      <c r="X70" s="113" t="str">
        <f>IF(AND(T70/V70&gt;1.2, T70/W70&gt;1.2,U70/V70&gt;1.2,U70/W70&gt;1.2,T70/U70&lt;1.5), "RG","no pattern")</f>
        <v>no pattern</v>
      </c>
      <c r="Y70" s="113" t="str">
        <f>IF(AND(T70/W70&gt;1.2, U70/W70&gt;1.2,V70/W70&gt;1.2, T70/V70&lt;1.5, U70/V70&lt;1.4), "RGBK","no pattern")</f>
        <v>no pattern</v>
      </c>
      <c r="Z70" s="113" t="str">
        <f>IF(AND(W70/T70&gt;1.05, W70/U70&gt;1.05,W70/V70&gt;1.05), "BL","no pattern")</f>
        <v>no pattern</v>
      </c>
      <c r="AA70" s="44" t="s">
        <v>9</v>
      </c>
      <c r="AB70" s="39">
        <f>COUNTIF($H70:$AA70,"RG")</f>
        <v>0</v>
      </c>
      <c r="AC70" s="40">
        <f>COUNTIF($H70:$AA70,"RGBK")</f>
        <v>0</v>
      </c>
      <c r="AD70" s="41">
        <f>COUNTIF($H70:$AA70,"BL")</f>
        <v>0</v>
      </c>
      <c r="AE70" s="42">
        <f>COUNTIF($H70:$AA70,"everywhere")</f>
        <v>3</v>
      </c>
      <c r="AF70" s="43" t="s">
        <v>9</v>
      </c>
      <c r="AG70" s="8"/>
    </row>
    <row r="71" spans="1:33" ht="15.75" customHeight="1" x14ac:dyDescent="0.75">
      <c r="A71" s="95">
        <v>820.52530000000002</v>
      </c>
      <c r="B71" s="99" t="s">
        <v>277</v>
      </c>
      <c r="C71" s="104" t="s">
        <v>289</v>
      </c>
      <c r="D71" s="112">
        <v>68.855088495575217</v>
      </c>
      <c r="E71" s="45">
        <v>59.867256637168147</v>
      </c>
      <c r="F71" s="45">
        <v>73.279867256637175</v>
      </c>
      <c r="G71" s="45">
        <v>100</v>
      </c>
      <c r="H71" s="113" t="str">
        <f>IF(AND(D71/F71&gt;1.2, D71/G71&gt;1.2,E71/F71&gt;1.2,E71/G71&gt;1.2,D71/E71&lt;1.5), "RG","no pattern")</f>
        <v>no pattern</v>
      </c>
      <c r="I71" s="113" t="str">
        <f>IF(AND(D71/G71&gt;1.2, E71/G71&gt;1.2,F71/G71&gt;1.2, D71/F71&lt;1.5, E71/F71&lt;1.4), "RGBK","no pattern")</f>
        <v>no pattern</v>
      </c>
      <c r="J71" s="113" t="str">
        <f>IF(AND(G71/D71&gt;1.05, G71/E71&gt;1.05,G71/F71&gt;1.05), "BL","no pattern")</f>
        <v>BL</v>
      </c>
      <c r="K71" s="44" t="str">
        <f>IF(AND(D71/E71&lt;1.2, E71/F71&lt;1.2,F71/D71&lt;1.2,G71/D71&lt;1.2, G71/E71&lt;1.2,G71/F71&lt;1.2,D71/G71&lt;1.2), "everywhere","no pattern")</f>
        <v>no pattern</v>
      </c>
      <c r="L71" s="112">
        <v>77.559943582510584</v>
      </c>
      <c r="M71" s="45">
        <v>61.904090267983072</v>
      </c>
      <c r="N71" s="45">
        <v>95.3</v>
      </c>
      <c r="O71" s="45">
        <v>100</v>
      </c>
      <c r="P71" s="113" t="str">
        <f>IF(AND(L71/N71&gt;1.2, L71/O71&gt;1.2,M71/N71&gt;1.2,M71/O71&gt;1.2,L71/M71&lt;1.5), "RG","no pattern")</f>
        <v>no pattern</v>
      </c>
      <c r="Q71" s="113" t="str">
        <f>IF(AND(L71/O71&gt;1.2, M71/O71&gt;1.2,N71/O71&gt;1.2, L71/N71&lt;1.5, M71/N71&lt;1.4), "RGBK","no pattern")</f>
        <v>no pattern</v>
      </c>
      <c r="R71" s="113" t="str">
        <f>IF(AND(O71/L71&gt;1.03, O71/M71&gt;1.03,O71/N71&gt;1.03), "BL","no pattern")</f>
        <v>BL</v>
      </c>
      <c r="S71" s="44" t="s">
        <v>24</v>
      </c>
      <c r="T71" s="112">
        <v>72.578094108343208</v>
      </c>
      <c r="U71" s="45">
        <v>62.129300118623959</v>
      </c>
      <c r="V71" s="45">
        <v>73.882957690786867</v>
      </c>
      <c r="W71" s="45">
        <v>100</v>
      </c>
      <c r="X71" s="113" t="str">
        <f>IF(AND(T71/V71&gt;1.2, T71/W71&gt;1.2,U71/V71&gt;1.2,U71/W71&gt;1.2,T71/U71&lt;1.5), "RG","no pattern")</f>
        <v>no pattern</v>
      </c>
      <c r="Y71" s="113" t="str">
        <f>IF(AND(T71/W71&gt;1.2, U71/W71&gt;1.2,V71/W71&gt;1.2, T71/V71&lt;1.5, U71/V71&lt;1.4), "RGBK","no pattern")</f>
        <v>no pattern</v>
      </c>
      <c r="Z71" s="113" t="str">
        <f>IF(AND(W71/T71&gt;1.05, W71/U71&gt;1.05,W71/V71&gt;1.05), "BL","no pattern")</f>
        <v>BL</v>
      </c>
      <c r="AA71" s="44" t="str">
        <f>IF(AND(T71/U71&lt;1.2, V71/T71&lt;1.2,V71/T71&lt;1.2,W71/T71&lt;1.2, W71/U71&lt;1.2,W71/V71&lt;1.2,T71/W71&lt;1.2), "everywhere","no pattern")</f>
        <v>no pattern</v>
      </c>
      <c r="AB71" s="39">
        <f>COUNTIF($H71:$AA71,"RG")</f>
        <v>0</v>
      </c>
      <c r="AC71" s="40">
        <f>COUNTIF($H71:$AA71,"RGBK")</f>
        <v>0</v>
      </c>
      <c r="AD71" s="41">
        <f>COUNTIF($H71:$AA71,"BL")</f>
        <v>3</v>
      </c>
      <c r="AE71" s="42">
        <f>COUNTIF($H71:$AA71,"everywhere")</f>
        <v>0</v>
      </c>
      <c r="AF71" s="43" t="s">
        <v>150</v>
      </c>
      <c r="AG71" s="8"/>
    </row>
    <row r="72" spans="1:33" ht="15.75" customHeight="1" x14ac:dyDescent="0.75">
      <c r="A72" s="95">
        <v>828.55139999999994</v>
      </c>
      <c r="B72" s="99" t="s">
        <v>264</v>
      </c>
      <c r="C72" s="104" t="s">
        <v>291</v>
      </c>
      <c r="D72" s="112">
        <v>91.846531437233807</v>
      </c>
      <c r="E72" s="45">
        <v>85.63127120479318</v>
      </c>
      <c r="F72" s="45">
        <v>100</v>
      </c>
      <c r="G72" s="45">
        <v>77.643831661012044</v>
      </c>
      <c r="H72" s="113" t="str">
        <f>IF(AND(D72/F72&gt;1.2, D72/G72&gt;1.2,E72/F72&gt;1.2,E72/G72&gt;1.2,D72/E72&lt;1.5), "RG","no pattern")</f>
        <v>no pattern</v>
      </c>
      <c r="I72" s="113" t="str">
        <f>IF(AND(D72/G72&gt;1.2, E72/G72&gt;1.2,F72/G72&gt;1.2, D72/F72&lt;1.5, E72/F72&lt;1.4), "RGBK","no pattern")</f>
        <v>no pattern</v>
      </c>
      <c r="J72" s="113" t="str">
        <f>IF(AND(G72/D72&gt;1.05, G72/E72&gt;1.05,G72/F72&gt;1.05), "BL","no pattern")</f>
        <v>no pattern</v>
      </c>
      <c r="K72" s="44" t="str">
        <f>IF(AND(D72/E72&lt;1.2, E72/F72&lt;1.2,F72/D72&lt;1.2,G72/D72&lt;1.2, G72/E72&lt;1.2,G72/F72&lt;1.2,D72/G72&lt;1.2), "everywhere","no pattern")</f>
        <v>everywhere</v>
      </c>
      <c r="L72" s="112">
        <v>93.000448329970865</v>
      </c>
      <c r="M72" s="45">
        <v>76.703653889262498</v>
      </c>
      <c r="N72" s="45">
        <v>99.333109168347917</v>
      </c>
      <c r="O72" s="45">
        <v>100</v>
      </c>
      <c r="P72" s="113" t="str">
        <f>IF(AND(L72/N72&gt;1.2, L72/O72&gt;1.2,M72/N72&gt;1.2,M72/O72&gt;1.2,L72/M72&lt;1.5), "RG","no pattern")</f>
        <v>no pattern</v>
      </c>
      <c r="Q72" s="113" t="str">
        <f>IF(AND(L72/O72&gt;1.2, M72/O72&gt;1.2,N72/O72&gt;1.2, L72/N72&lt;1.5, M72/N72&lt;1.4), "RGBK","no pattern")</f>
        <v>no pattern</v>
      </c>
      <c r="R72" s="113" t="str">
        <f>IF(AND(O72/L72&gt;1.03, O72/M72&gt;1.03,O72/N72&gt;1.03), "BL","no pattern")</f>
        <v>no pattern</v>
      </c>
      <c r="S72" s="44" t="s">
        <v>9</v>
      </c>
      <c r="T72" s="112">
        <v>100</v>
      </c>
      <c r="U72" s="45">
        <v>99.680918953414164</v>
      </c>
      <c r="V72" s="45">
        <v>96.63369495851947</v>
      </c>
      <c r="W72" s="45">
        <v>96.091257179323534</v>
      </c>
      <c r="X72" s="113" t="str">
        <f>IF(AND(T72/V72&gt;1.2, T72/W72&gt;1.2,U72/V72&gt;1.2,U72/W72&gt;1.2,T72/U72&lt;1.5), "RG","no pattern")</f>
        <v>no pattern</v>
      </c>
      <c r="Y72" s="113" t="str">
        <f>IF(AND(T72/W72&gt;1.2, U72/W72&gt;1.2,V72/W72&gt;1.2, T72/V72&lt;1.5, U72/V72&lt;1.4), "RGBK","no pattern")</f>
        <v>no pattern</v>
      </c>
      <c r="Z72" s="113" t="str">
        <f>IF(AND(W72/T72&gt;1.05, W72/U72&gt;1.05,W72/V72&gt;1.05), "BL","no pattern")</f>
        <v>no pattern</v>
      </c>
      <c r="AA72" s="44" t="str">
        <f>IF(AND(T72/U72&lt;1.2, V72/T72&lt;1.2,V72/T72&lt;1.2,W72/T72&lt;1.2, W72/U72&lt;1.2,W72/V72&lt;1.2,T72/W72&lt;1.2), "everywhere","no pattern")</f>
        <v>everywhere</v>
      </c>
      <c r="AB72" s="39">
        <f>COUNTIF($H72:$AA72,"RG")</f>
        <v>0</v>
      </c>
      <c r="AC72" s="40">
        <f>COUNTIF($H72:$AA72,"RGBK")</f>
        <v>0</v>
      </c>
      <c r="AD72" s="41">
        <f>COUNTIF($H72:$AA72,"BL")</f>
        <v>0</v>
      </c>
      <c r="AE72" s="42">
        <f>COUNTIF($H72:$AA72,"everywhere")</f>
        <v>3</v>
      </c>
      <c r="AF72" s="43" t="s">
        <v>9</v>
      </c>
      <c r="AG72" s="8"/>
    </row>
    <row r="73" spans="1:33" ht="15.75" customHeight="1" x14ac:dyDescent="0.75">
      <c r="A73" s="95">
        <v>836.61630000000002</v>
      </c>
      <c r="B73" s="99" t="s">
        <v>168</v>
      </c>
      <c r="C73" s="104" t="s">
        <v>291</v>
      </c>
      <c r="D73" s="112">
        <v>90.471785383903793</v>
      </c>
      <c r="E73" s="45">
        <v>100</v>
      </c>
      <c r="F73" s="45">
        <v>66.049953746531003</v>
      </c>
      <c r="G73" s="45">
        <v>15.911193339500464</v>
      </c>
      <c r="H73" s="113" t="str">
        <f>IF(AND(D73/F73&gt;1.2, D73/G73&gt;1.2,E73/F73&gt;1.2,E73/G73&gt;1.2,D73/E73&lt;1.5), "RG","no pattern")</f>
        <v>RG</v>
      </c>
      <c r="I73" s="113" t="str">
        <f>IF(AND(D73/G73&gt;1.2, E73/G73&gt;1.2,F73/G73&gt;1.2, D73/F73&lt;1.5, E73/F73&lt;1.4), "RGBK","no pattern")</f>
        <v>no pattern</v>
      </c>
      <c r="J73" s="113" t="str">
        <f>IF(AND(G73/D73&gt;1.05, G73/E73&gt;1.05,G73/F73&gt;1.05), "BL","no pattern")</f>
        <v>no pattern</v>
      </c>
      <c r="K73" s="44" t="str">
        <f>IF(AND(D73/E73&lt;1.2, E73/F73&lt;1.2,F73/D73&lt;1.2,G73/D73&lt;1.2, G73/E73&lt;1.2,G73/F73&lt;1.2,D73/G73&lt;1.2), "everywhere","no pattern")</f>
        <v>no pattern</v>
      </c>
      <c r="L73" s="112">
        <v>100</v>
      </c>
      <c r="M73" s="45">
        <v>85.964912280701753</v>
      </c>
      <c r="N73" s="45">
        <v>26.900584795321635</v>
      </c>
      <c r="O73" s="45">
        <v>12.865497076023392</v>
      </c>
      <c r="P73" s="113" t="str">
        <f>IF(AND(L73/N73&gt;1.2, L73/O73&gt;1.2,M73/N73&gt;1.2,M73/O73&gt;1.2,L73/M73&lt;1.5), "RG","no pattern")</f>
        <v>RG</v>
      </c>
      <c r="Q73" s="113" t="str">
        <f>IF(AND(L73/O73&gt;1.2, M73/O73&gt;1.2,N73/O73&gt;1.2, L73/N73&lt;1.5, M73/N73&lt;1.4), "RGBK","no pattern")</f>
        <v>no pattern</v>
      </c>
      <c r="R73" s="113" t="str">
        <f>IF(AND(O73/L73&gt;1.03, O73/M73&gt;1.03,O73/N73&gt;1.03), "BL","no pattern")</f>
        <v>no pattern</v>
      </c>
      <c r="S73" s="44" t="str">
        <f>IF(AND(L73/M73&lt;1.2, M73/N73&lt;1.2,N73/L73&lt;1.2,O73/L73&lt;1.2, O73/M73&lt;1.2,O73/N73&lt;1.2,L73/O73&lt;1.2), "everywhere","no pattern")</f>
        <v>no pattern</v>
      </c>
      <c r="T73" s="112">
        <v>100</v>
      </c>
      <c r="U73" s="45">
        <v>82.658959537572258</v>
      </c>
      <c r="V73" s="45">
        <v>66.473988439306353</v>
      </c>
      <c r="W73" s="45">
        <v>25.722543352601154</v>
      </c>
      <c r="X73" s="113" t="str">
        <f>IF(AND(T73/V73&gt;1.2, T73/W73&gt;1.2,U73/V73&gt;1.2,U73/W73&gt;1.2,T73/U73&lt;1.5), "RG","no pattern")</f>
        <v>RG</v>
      </c>
      <c r="Y73" s="113" t="str">
        <f>IF(AND(T73/W73&gt;1.2, U73/W73&gt;1.2,V73/W73&gt;1.2, T73/V73&lt;1.5, U73/V73&lt;1.4), "RGBK","no pattern")</f>
        <v>no pattern</v>
      </c>
      <c r="Z73" s="113" t="str">
        <f>IF(AND(W73/T73&gt;1.05, W73/U73&gt;1.05,W73/V73&gt;1.05), "BL","no pattern")</f>
        <v>no pattern</v>
      </c>
      <c r="AA73" s="44" t="str">
        <f>IF(AND(T73/U73&lt;1.2, V73/T73&lt;1.2,V73/T73&lt;1.2,W73/T73&lt;1.2, W73/U73&lt;1.2,W73/V73&lt;1.2,T73/W73&lt;1.2), "everywhere","no pattern")</f>
        <v>no pattern</v>
      </c>
      <c r="AB73" s="39">
        <f>COUNTIF($H73:$AA73,"RG")</f>
        <v>3</v>
      </c>
      <c r="AC73" s="40">
        <f>COUNTIF($H73:$AA73,"RGBK")</f>
        <v>0</v>
      </c>
      <c r="AD73" s="41">
        <f>COUNTIF($H73:$AA73,"BL")</f>
        <v>0</v>
      </c>
      <c r="AE73" s="42">
        <f>COUNTIF($H73:$AA73,"everywhere")</f>
        <v>0</v>
      </c>
      <c r="AF73" s="43" t="s">
        <v>14</v>
      </c>
      <c r="AG73" s="8"/>
    </row>
    <row r="74" spans="1:33" ht="15.75" customHeight="1" x14ac:dyDescent="0.75">
      <c r="A74" s="95">
        <v>837.5471</v>
      </c>
      <c r="B74" s="99" t="s">
        <v>193</v>
      </c>
      <c r="C74" s="104" t="s">
        <v>288</v>
      </c>
      <c r="D74" s="110">
        <v>100</v>
      </c>
      <c r="E74" s="33">
        <v>93.4</v>
      </c>
      <c r="F74" s="33">
        <v>74.370208105147867</v>
      </c>
      <c r="G74" s="33">
        <v>28.915662650602414</v>
      </c>
      <c r="H74" s="111" t="str">
        <f>IF(AND(D74/F74&gt;1.2, D74/G74&gt;1.2,E74/F74&gt;1.2,E74/G74&gt;1.2,D74/E74&lt;1.3), "RG","no pattern")</f>
        <v>RG</v>
      </c>
      <c r="I74" s="111" t="s">
        <v>24</v>
      </c>
      <c r="J74" s="111" t="str">
        <f>IF(AND(G74/D74&gt;1.05, G74/E74&gt;1.05,G74/F74&gt;1.05), "BL","no pattern")</f>
        <v>no pattern</v>
      </c>
      <c r="K74" s="38" t="str">
        <f>IF(AND(D74/E74&lt;1.2, E74/F74&lt;1.2,F74/D74&lt;1.2,G74/D74&lt;1.2, G74/E74&lt;1.2,G74/F74&lt;1.2,D74/G74&lt;1.2), "everywhere","no pattern")</f>
        <v>no pattern</v>
      </c>
      <c r="L74" s="110">
        <v>100</v>
      </c>
      <c r="M74" s="33">
        <v>70.192307692307693</v>
      </c>
      <c r="N74" s="33">
        <v>54.807692307692314</v>
      </c>
      <c r="O74" s="33">
        <v>25</v>
      </c>
      <c r="P74" s="111" t="str">
        <f>IF(AND(L74/N74&gt;1.2, L74/O74&gt;1.2,M74/N74&gt;1.2,M74/O74&gt;1.2,L74/M74&lt;1.5), "RG","no pattern")</f>
        <v>RG</v>
      </c>
      <c r="Q74" s="111" t="str">
        <f>IF(AND(L74/O74&gt;1.2, M74/O74&gt;1.2,N74/O74&gt;1.2, L74/N74&lt;1.5, M74/N74&lt;1.4), "RGBK","no pattern")</f>
        <v>no pattern</v>
      </c>
      <c r="R74" s="111" t="str">
        <f>IF(AND(O74/L74&gt;1.05, O74/M74&gt;1.05,O74/N74&gt;1.05), "BL","no pattern")</f>
        <v>no pattern</v>
      </c>
      <c r="S74" s="38" t="str">
        <f>IF(AND(L74/M74&lt;1.2, M74/N74&lt;1.2,N74/L74&lt;1.2,O74/L74&lt;1.2, O74/M74&lt;1.2,O74/N74&lt;1.2,L74/O74&lt;1.2), "everywhere","no pattern")</f>
        <v>no pattern</v>
      </c>
      <c r="T74" s="110">
        <v>100</v>
      </c>
      <c r="U74" s="33">
        <v>76.3</v>
      </c>
      <c r="V74" s="33">
        <v>50.793650793650791</v>
      </c>
      <c r="W74" s="33">
        <v>14.285714285714285</v>
      </c>
      <c r="X74" s="111" t="str">
        <f>IF(AND(T74/V74&gt;1.2, T74/W74&gt;1.2,U74/V74&gt;1.2,U74/W74&gt;1.2,T74/U74&lt;1.5), "RG","no pattern")</f>
        <v>RG</v>
      </c>
      <c r="Y74" s="111" t="str">
        <f>IF(AND(T74/W74&gt;1.2, U74/W74&gt;1.2,V74/W74&gt;1.2, T74/V74&lt;1.5, U74/V74&lt;1.4), "RGBK","no pattern")</f>
        <v>no pattern</v>
      </c>
      <c r="Z74" s="111" t="str">
        <f>IF(AND(W74/T74&gt;1.05, W74/U74&gt;1.05,W74/V74&gt;1.05), "BL","no pattern")</f>
        <v>no pattern</v>
      </c>
      <c r="AA74" s="38" t="str">
        <f>IF(AND(T74/U74&lt;1.2, V74/T74&lt;1.2,V74/T74&lt;1.2,W74/T74&lt;1.2, W74/U74&lt;1.2,W74/V74&lt;1.2,T74/W74&lt;1.2), "everywhere","no pattern")</f>
        <v>no pattern</v>
      </c>
      <c r="AB74" s="39">
        <f>COUNTIF($H74:$AA74,"RG")</f>
        <v>3</v>
      </c>
      <c r="AC74" s="40">
        <f>COUNTIF($H74:$AA74,"RGBK")</f>
        <v>0</v>
      </c>
      <c r="AD74" s="41">
        <f>COUNTIF($H74:$AA74,"BL")</f>
        <v>0</v>
      </c>
      <c r="AE74" s="42">
        <f>COUNTIF($H74:$AA74,"everywhere")</f>
        <v>0</v>
      </c>
      <c r="AF74" s="43" t="s">
        <v>14</v>
      </c>
      <c r="AG74" s="9"/>
    </row>
    <row r="75" spans="1:33" ht="15.75" customHeight="1" x14ac:dyDescent="0.75">
      <c r="A75" s="95">
        <v>846.54089999999997</v>
      </c>
      <c r="B75" s="99" t="s">
        <v>280</v>
      </c>
      <c r="C75" s="104" t="s">
        <v>289</v>
      </c>
      <c r="D75" s="112">
        <v>96.615544580192363</v>
      </c>
      <c r="E75" s="45">
        <v>88.718481933974545</v>
      </c>
      <c r="F75" s="45">
        <v>100</v>
      </c>
      <c r="G75" s="45">
        <v>97.426566155445798</v>
      </c>
      <c r="H75" s="113" t="str">
        <f>IF(AND(D75/F75&gt;1.2, D75/G75&gt;1.2,E75/F75&gt;1.2,E75/G75&gt;1.2,D75/E75&lt;1.5), "RG","no pattern")</f>
        <v>no pattern</v>
      </c>
      <c r="I75" s="113" t="str">
        <f>IF(AND(D75/G75&gt;1.2, E75/G75&gt;1.2,F75/G75&gt;1.2, D75/F75&lt;1.5, E75/F75&lt;1.4), "RGBK","no pattern")</f>
        <v>no pattern</v>
      </c>
      <c r="J75" s="113" t="str">
        <f>IF(AND(G75/D75&gt;1.05, G75/E75&gt;1.05,G75/F75&gt;1.05), "BL","no pattern")</f>
        <v>no pattern</v>
      </c>
      <c r="K75" s="44" t="str">
        <f>IF(AND(D75/E75&lt;1.2, E75/F75&lt;1.2,F75/D75&lt;1.2,G75/D75&lt;1.2, G75/E75&lt;1.2,G75/F75&lt;1.2,D75/G75&lt;1.2), "everywhere","no pattern")</f>
        <v>everywhere</v>
      </c>
      <c r="L75" s="112">
        <v>86.506641808436257</v>
      </c>
      <c r="M75" s="45">
        <v>68.142624096947102</v>
      </c>
      <c r="N75" s="45">
        <v>100</v>
      </c>
      <c r="O75" s="45">
        <v>92.915404334653928</v>
      </c>
      <c r="P75" s="113" t="str">
        <f>IF(AND(L75/N75&gt;1.2, L75/O75&gt;1.2,M75/N75&gt;1.2,M75/O75&gt;1.2,L75/M75&lt;1.5), "RG","no pattern")</f>
        <v>no pattern</v>
      </c>
      <c r="Q75" s="113" t="str">
        <f>IF(AND(L75/O75&gt;1.2, M75/O75&gt;1.2,N75/O75&gt;1.2, L75/N75&lt;1.5, M75/N75&lt;1.4), "RGBK","no pattern")</f>
        <v>no pattern</v>
      </c>
      <c r="R75" s="113" t="str">
        <f>IF(AND(O75/L75&gt;1.03, O75/M75&gt;1.03,O75/N75&gt;1.03), "BL","no pattern")</f>
        <v>no pattern</v>
      </c>
      <c r="S75" s="44" t="s">
        <v>9</v>
      </c>
      <c r="T75" s="112">
        <v>99.576390850042372</v>
      </c>
      <c r="U75" s="45">
        <v>88.901440271109863</v>
      </c>
      <c r="V75" s="45">
        <v>91.697260660830267</v>
      </c>
      <c r="W75" s="45">
        <v>100</v>
      </c>
      <c r="X75" s="113" t="str">
        <f>IF(AND(T75/V75&gt;1.2, T75/W75&gt;1.2,U75/V75&gt;1.2,U75/W75&gt;1.2,T75/U75&lt;1.5), "RG","no pattern")</f>
        <v>no pattern</v>
      </c>
      <c r="Y75" s="113" t="str">
        <f>IF(AND(T75/W75&gt;1.2, U75/W75&gt;1.2,V75/W75&gt;1.2, T75/V75&lt;1.5, U75/V75&lt;1.4), "RGBK","no pattern")</f>
        <v>no pattern</v>
      </c>
      <c r="Z75" s="113" t="str">
        <f>IF(AND(W75/T75&gt;1.05, W75/U75&gt;1.05,W75/V75&gt;1.05), "BL","no pattern")</f>
        <v>no pattern</v>
      </c>
      <c r="AA75" s="44" t="str">
        <f>IF(AND(T75/U75&lt;1.2, V75/T75&lt;1.2,V75/T75&lt;1.2,W75/T75&lt;1.2, W75/U75&lt;1.2,W75/V75&lt;1.2,T75/W75&lt;1.2), "everywhere","no pattern")</f>
        <v>everywhere</v>
      </c>
      <c r="AB75" s="39">
        <f>COUNTIF($H75:$AA75,"RG")</f>
        <v>0</v>
      </c>
      <c r="AC75" s="46">
        <f>COUNTIF($H75:$AA75,"RGBK")</f>
        <v>0</v>
      </c>
      <c r="AD75" s="47">
        <f>COUNTIF($H75:$AA75,"BL")</f>
        <v>0</v>
      </c>
      <c r="AE75" s="48">
        <f>COUNTIF($H75:$AA75,"everywhere")</f>
        <v>3</v>
      </c>
      <c r="AF75" s="49" t="s">
        <v>9</v>
      </c>
      <c r="AG75" s="7"/>
    </row>
    <row r="76" spans="1:33" ht="15.75" customHeight="1" x14ac:dyDescent="0.75">
      <c r="A76" s="95">
        <v>856.58270000000005</v>
      </c>
      <c r="B76" s="99" t="s">
        <v>269</v>
      </c>
      <c r="C76" s="104" t="s">
        <v>291</v>
      </c>
      <c r="D76" s="112">
        <v>91.128005094730128</v>
      </c>
      <c r="E76" s="45">
        <v>100</v>
      </c>
      <c r="F76" s="45">
        <v>69.387836331794304</v>
      </c>
      <c r="G76" s="45">
        <v>26.154274797006842</v>
      </c>
      <c r="H76" s="113" t="str">
        <f>IF(AND(D76/F76&gt;1.2, D76/G76&gt;1.2,E76/F76&gt;1.2,E76/G76&gt;1.2,D76/E76&lt;1.5), "RG","no pattern")</f>
        <v>RG</v>
      </c>
      <c r="I76" s="113" t="str">
        <f>IF(AND(D76/G76&gt;1.2, E76/G76&gt;1.2,F76/G76&gt;1.2, D76/F76&lt;1.5, E76/F76&lt;1.4), "RGBK","no pattern")</f>
        <v>no pattern</v>
      </c>
      <c r="J76" s="113" t="str">
        <f>IF(AND(G76/D76&gt;1.05, G76/E76&gt;1.05,G76/F76&gt;1.05), "BL","no pattern")</f>
        <v>no pattern</v>
      </c>
      <c r="K76" s="44" t="str">
        <f>IF(AND(D76/E76&lt;1.2, E76/F76&lt;1.2,F76/D76&lt;1.2,G76/D76&lt;1.2, G76/E76&lt;1.2,G76/F76&lt;1.2,D76/G76&lt;1.2), "everywhere","no pattern")</f>
        <v>no pattern</v>
      </c>
      <c r="L76" s="112">
        <v>100</v>
      </c>
      <c r="M76" s="45">
        <v>82.843812957268597</v>
      </c>
      <c r="N76" s="45">
        <v>55.58265295302725</v>
      </c>
      <c r="O76" s="45">
        <v>35.78623687837981</v>
      </c>
      <c r="P76" s="113" t="str">
        <f>IF(AND(L76/N76&gt;1.2, L76/O76&gt;1.2,M76/N76&gt;1.2,M76/O76&gt;1.2,L76/M76&lt;1.5), "RG","no pattern")</f>
        <v>RG</v>
      </c>
      <c r="Q76" s="113" t="str">
        <f>IF(AND(L76/O76&gt;1.2, M76/O76&gt;1.2,N76/O76&gt;1.2, L76/N76&lt;1.5, M76/N76&lt;1.4), "RGBK","no pattern")</f>
        <v>no pattern</v>
      </c>
      <c r="R76" s="113" t="str">
        <f>IF(AND(O76/L76&gt;1.03, O76/M76&gt;1.03,O76/N76&gt;1.03), "BL","no pattern")</f>
        <v>no pattern</v>
      </c>
      <c r="S76" s="44" t="str">
        <f>IF(AND(L76/M76&lt;1.2, M76/N76&lt;1.2,N76/L76&lt;1.2,O76/L76&lt;1.2, O76/M76&lt;1.2,O76/N76&lt;1.2,L76/O76&lt;1.2), "everywhere","no pattern")</f>
        <v>no pattern</v>
      </c>
      <c r="T76" s="112">
        <v>100</v>
      </c>
      <c r="U76" s="45">
        <v>82.927247769389155</v>
      </c>
      <c r="V76" s="45">
        <v>67.724776938915582</v>
      </c>
      <c r="W76" s="45">
        <v>31.21139327385038</v>
      </c>
      <c r="X76" s="113" t="str">
        <f>IF(AND(T76/V76&gt;1.2, T76/W76&gt;1.2,U76/V76&gt;1.2,U76/W76&gt;1.2,T76/U76&lt;1.5), "RG","no pattern")</f>
        <v>RG</v>
      </c>
      <c r="Y76" s="113" t="s">
        <v>24</v>
      </c>
      <c r="Z76" s="113" t="str">
        <f>IF(AND(W76/T76&gt;1.05, W76/U76&gt;1.05,W76/V76&gt;1.05), "BL","no pattern")</f>
        <v>no pattern</v>
      </c>
      <c r="AA76" s="44" t="str">
        <f>IF(AND(T76/U76&lt;1.2, V76/T76&lt;1.2,V76/T76&lt;1.2,W76/T76&lt;1.2, W76/U76&lt;1.2,W76/V76&lt;1.2,T76/W76&lt;1.2), "everywhere","no pattern")</f>
        <v>no pattern</v>
      </c>
      <c r="AB76" s="39">
        <f>COUNTIF($H76:$AA76,"RG")</f>
        <v>3</v>
      </c>
      <c r="AC76" s="46">
        <f>COUNTIF($H76:$AA76,"RGBK")</f>
        <v>0</v>
      </c>
      <c r="AD76" s="47">
        <f>COUNTIF($H76:$AA76,"BL")</f>
        <v>0</v>
      </c>
      <c r="AE76" s="48">
        <f>COUNTIF($H76:$AA76,"everywhere")</f>
        <v>0</v>
      </c>
      <c r="AF76" s="49" t="s">
        <v>14</v>
      </c>
      <c r="AG76" s="13"/>
    </row>
    <row r="77" spans="1:33" ht="15.75" customHeight="1" x14ac:dyDescent="0.75">
      <c r="A77" s="95">
        <v>858.59829999999999</v>
      </c>
      <c r="B77" s="99" t="s">
        <v>270</v>
      </c>
      <c r="C77" s="104" t="s">
        <v>291</v>
      </c>
      <c r="D77" s="112">
        <v>91.400348634514813</v>
      </c>
      <c r="E77" s="45">
        <v>100</v>
      </c>
      <c r="F77" s="45">
        <v>71.663761379043194</v>
      </c>
      <c r="G77" s="45">
        <v>27.735812512105365</v>
      </c>
      <c r="H77" s="113" t="str">
        <f>IF(AND(D77/F77&gt;1.2, D77/G77&gt;1.2,E77/F77&gt;1.2,E77/G77&gt;1.2,D77/E77&lt;1.5), "RG","no pattern")</f>
        <v>RG</v>
      </c>
      <c r="I77" s="113" t="s">
        <v>24</v>
      </c>
      <c r="J77" s="113" t="str">
        <f>IF(AND(G77/D77&gt;1.05, G77/E77&gt;1.05,G77/F77&gt;1.05), "BL","no pattern")</f>
        <v>no pattern</v>
      </c>
      <c r="K77" s="44" t="str">
        <f>IF(AND(D77/E77&lt;1.2, E77/F77&lt;1.2,F77/D77&lt;1.2,G77/D77&lt;1.2, G77/E77&lt;1.2,G77/F77&lt;1.2,D77/G77&lt;1.2), "everywhere","no pattern")</f>
        <v>no pattern</v>
      </c>
      <c r="L77" s="112">
        <v>100</v>
      </c>
      <c r="M77" s="45">
        <v>82.363719651855234</v>
      </c>
      <c r="N77" s="45">
        <v>54.695373339441133</v>
      </c>
      <c r="O77" s="45">
        <v>33.715071003206596</v>
      </c>
      <c r="P77" s="113" t="str">
        <f>IF(AND(L77/N77&gt;1.2, L77/O77&gt;1.2,M77/N77&gt;1.2,M77/O77&gt;1.2,L77/M77&lt;1.5), "RG","no pattern")</f>
        <v>RG</v>
      </c>
      <c r="Q77" s="113" t="str">
        <f>IF(AND(L77/O77&gt;1.2, M77/O77&gt;1.2,N77/O77&gt;1.2, L77/N77&lt;1.5, M77/N77&lt;1.4), "RGBK","no pattern")</f>
        <v>no pattern</v>
      </c>
      <c r="R77" s="113" t="str">
        <f>IF(AND(O77/L77&gt;1.03, O77/M77&gt;1.03,O77/N77&gt;1.03), "BL","no pattern")</f>
        <v>no pattern</v>
      </c>
      <c r="S77" s="44" t="str">
        <f>IF(AND(L77/M77&lt;1.2, M77/N77&lt;1.2,N77/L77&lt;1.2,O77/L77&lt;1.2, O77/M77&lt;1.2,O77/N77&lt;1.2,L77/O77&lt;1.2), "everywhere","no pattern")</f>
        <v>no pattern</v>
      </c>
      <c r="T77" s="112">
        <v>99.999999999999986</v>
      </c>
      <c r="U77" s="45">
        <v>82.772122161315593</v>
      </c>
      <c r="V77" s="45">
        <v>65.309318715740019</v>
      </c>
      <c r="W77" s="45">
        <v>26.54659357870008</v>
      </c>
      <c r="X77" s="113" t="str">
        <f>IF(AND(T77/V77&gt;1.2, T77/W77&gt;1.2,U77/V77&gt;1.2,U77/W77&gt;1.2,T77/U77&lt;1.5), "RG","no pattern")</f>
        <v>RG</v>
      </c>
      <c r="Y77" s="113" t="str">
        <f>IF(AND(T77/W77&gt;1.2, U77/W77&gt;1.2,V77/W77&gt;1.2, T77/V77&lt;1.5, U77/V77&lt;1.4), "RGBK","no pattern")</f>
        <v>no pattern</v>
      </c>
      <c r="Z77" s="113" t="str">
        <f>IF(AND(W77/T77&gt;1.05, W77/U77&gt;1.05,W77/V77&gt;1.05), "BL","no pattern")</f>
        <v>no pattern</v>
      </c>
      <c r="AA77" s="44" t="str">
        <f>IF(AND(T77/U77&lt;1.2, V77/T77&lt;1.2,V77/T77&lt;1.2,W77/T77&lt;1.2, W77/U77&lt;1.2,W77/V77&lt;1.2,T77/W77&lt;1.2), "everywhere","no pattern")</f>
        <v>no pattern</v>
      </c>
      <c r="AB77" s="39">
        <f>COUNTIF($H77:$AA77,"RG")</f>
        <v>3</v>
      </c>
      <c r="AC77" s="46">
        <f>COUNTIF($H77:$AA77,"RGBK")</f>
        <v>0</v>
      </c>
      <c r="AD77" s="47">
        <f>COUNTIF($H77:$AA77,"BL")</f>
        <v>0</v>
      </c>
      <c r="AE77" s="48">
        <f>COUNTIF($H77:$AA77,"everywhere")</f>
        <v>0</v>
      </c>
      <c r="AF77" s="49" t="s">
        <v>14</v>
      </c>
      <c r="AG77" s="16"/>
    </row>
    <row r="78" spans="1:33" ht="15.75" customHeight="1" x14ac:dyDescent="0.75">
      <c r="A78" s="95">
        <v>860.61069999999995</v>
      </c>
      <c r="B78" s="99" t="s">
        <v>271</v>
      </c>
      <c r="C78" s="104" t="s">
        <v>291</v>
      </c>
      <c r="D78" s="112">
        <v>92.554410080183274</v>
      </c>
      <c r="E78" s="45">
        <v>100</v>
      </c>
      <c r="F78" s="45">
        <v>61.053837342497147</v>
      </c>
      <c r="G78" s="45">
        <v>10.194730813287515</v>
      </c>
      <c r="H78" s="113" t="str">
        <f>IF(AND(D78/F78&gt;1.2, D78/G78&gt;1.2,E78/F78&gt;1.2,E78/G78&gt;1.2,D78/E78&lt;1.5), "RG","no pattern")</f>
        <v>RG</v>
      </c>
      <c r="I78" s="113" t="str">
        <f>IF(AND(D78/G78&gt;1.2, E78/G78&gt;1.2,F78/G78&gt;1.2, D78/F78&lt;1.5, E78/F78&lt;1.4), "RGBK","no pattern")</f>
        <v>no pattern</v>
      </c>
      <c r="J78" s="113" t="str">
        <f>IF(AND(G78/D78&gt;1.05, G78/E78&gt;1.05,G78/F78&gt;1.05), "BL","no pattern")</f>
        <v>no pattern</v>
      </c>
      <c r="K78" s="44" t="str">
        <f>IF(AND(D78/E78&lt;1.2, E78/F78&lt;1.2,F78/D78&lt;1.2,G78/D78&lt;1.2, G78/E78&lt;1.2,G78/F78&lt;1.2,D78/G78&lt;1.2), "everywhere","no pattern")</f>
        <v>no pattern</v>
      </c>
      <c r="L78" s="112">
        <v>100</v>
      </c>
      <c r="M78" s="45">
        <v>99.310344827586206</v>
      </c>
      <c r="N78" s="45">
        <v>22.068965517241377</v>
      </c>
      <c r="O78" s="45">
        <v>11.034482758620689</v>
      </c>
      <c r="P78" s="113" t="str">
        <f>IF(AND(L78/N78&gt;1.2, L78/O78&gt;1.2,M78/N78&gt;1.2,M78/O78&gt;1.2,L78/M78&lt;1.5), "RG","no pattern")</f>
        <v>RG</v>
      </c>
      <c r="Q78" s="113" t="str">
        <f>IF(AND(L78/O78&gt;1.2, M78/O78&gt;1.2,N78/O78&gt;1.2, L78/N78&lt;1.5, M78/N78&lt;1.4), "RGBK","no pattern")</f>
        <v>no pattern</v>
      </c>
      <c r="R78" s="113" t="str">
        <f>IF(AND(O78/L78&gt;1.03, O78/M78&gt;1.03,O78/N78&gt;1.03), "BL","no pattern")</f>
        <v>no pattern</v>
      </c>
      <c r="S78" s="44" t="str">
        <f>IF(AND(L78/M78&lt;1.2, M78/N78&lt;1.2,N78/L78&lt;1.2,O78/L78&lt;1.2, O78/M78&lt;1.2,O78/N78&lt;1.2,L78/O78&lt;1.2), "everywhere","no pattern")</f>
        <v>no pattern</v>
      </c>
      <c r="T78" s="112">
        <v>100</v>
      </c>
      <c r="U78" s="45">
        <v>62.499999999999993</v>
      </c>
      <c r="V78" s="45">
        <v>47.321428571428569</v>
      </c>
      <c r="W78" s="45">
        <v>18.75</v>
      </c>
      <c r="X78" s="113" t="s">
        <v>10</v>
      </c>
      <c r="Y78" s="113" t="str">
        <f>IF(AND(T78/W78&gt;1.2, U78/W78&gt;1.2,V78/W78&gt;1.2, T78/V78&lt;1.5, U78/V78&lt;1.4), "RGBK","no pattern")</f>
        <v>no pattern</v>
      </c>
      <c r="Z78" s="113" t="str">
        <f>IF(AND(W78/T78&gt;1.05, W78/U78&gt;1.05,W78/V78&gt;1.05), "BL","no pattern")</f>
        <v>no pattern</v>
      </c>
      <c r="AA78" s="44" t="str">
        <f>IF(AND(T78/U78&lt;1.2, V78/T78&lt;1.2,V78/T78&lt;1.2,W78/T78&lt;1.2, W78/U78&lt;1.2,W78/V78&lt;1.2,T78/W78&lt;1.2), "everywhere","no pattern")</f>
        <v>no pattern</v>
      </c>
      <c r="AB78" s="39">
        <f>COUNTIF($H78:$AA78,"RG")</f>
        <v>3</v>
      </c>
      <c r="AC78" s="46">
        <f>COUNTIF($H78:$AA78,"RGBK")</f>
        <v>0</v>
      </c>
      <c r="AD78" s="47">
        <f>COUNTIF($H78:$AA78,"BL")</f>
        <v>0</v>
      </c>
      <c r="AE78" s="48">
        <f>COUNTIF($H78:$AA78,"everywhere")</f>
        <v>0</v>
      </c>
      <c r="AF78" s="49" t="s">
        <v>14</v>
      </c>
      <c r="AG78" s="13"/>
    </row>
    <row r="79" spans="1:33" ht="15.75" customHeight="1" x14ac:dyDescent="0.75">
      <c r="A79" s="95">
        <v>861.54830000000004</v>
      </c>
      <c r="B79" s="99" t="s">
        <v>195</v>
      </c>
      <c r="C79" s="104" t="s">
        <v>288</v>
      </c>
      <c r="D79" s="110">
        <v>91.863765373699138</v>
      </c>
      <c r="E79" s="33">
        <v>100</v>
      </c>
      <c r="F79" s="33">
        <v>66.88741721854305</v>
      </c>
      <c r="G79" s="33">
        <v>26.584673604541155</v>
      </c>
      <c r="H79" s="111" t="str">
        <f>IF(AND(D79/F79&gt;1.2, D79/G79&gt;1.2,E79/F79&gt;1.2,E79/G79&gt;1.2,D79/E79&lt;1.3), "RG","no pattern")</f>
        <v>RG</v>
      </c>
      <c r="I79" s="111" t="str">
        <f>IF(AND(D79/G79&gt;1.2, E79/G79&gt;1.2,F79/G79&gt;1.2, D79/F79&lt;1.5, E79/F79&lt;1.4), "RGBK","no pattern")</f>
        <v>no pattern</v>
      </c>
      <c r="J79" s="111" t="str">
        <f>IF(AND(G79/D79&gt;1.05, G79/E79&gt;1.05,G79/F79&gt;1.05), "BL","no pattern")</f>
        <v>no pattern</v>
      </c>
      <c r="K79" s="38" t="str">
        <f>IF(AND(D79/E79&lt;1.2, E79/F79&lt;1.2,F79/D79&lt;1.2,G79/D79&lt;1.2, G79/E79&lt;1.2,G79/F79&lt;1.2,D79/G79&lt;1.2), "everywhere","no pattern")</f>
        <v>no pattern</v>
      </c>
      <c r="L79" s="110">
        <v>61.956521739130437</v>
      </c>
      <c r="M79" s="33">
        <v>100</v>
      </c>
      <c r="N79" s="33">
        <v>55.434782608695656</v>
      </c>
      <c r="O79" s="33">
        <v>16.847826086956523</v>
      </c>
      <c r="P79" s="111" t="s">
        <v>10</v>
      </c>
      <c r="Q79" s="111" t="str">
        <f>IF(AND(L79/O79&gt;1.2, M79/O79&gt;1.2,N79/O79&gt;1.2, L79/N79&lt;1.5, M79/N79&lt;1.4), "RGBK","no pattern")</f>
        <v>no pattern</v>
      </c>
      <c r="R79" s="111" t="str">
        <f>IF(AND(O79/L79&gt;1.05, O79/M79&gt;1.05,O79/N79&gt;1.05), "BL","no pattern")</f>
        <v>no pattern</v>
      </c>
      <c r="S79" s="38" t="str">
        <f>IF(AND(L79/M79&lt;1.2, M79/N79&lt;1.2,N79/L79&lt;1.2,O79/L79&lt;1.2, O79/M79&lt;1.2,O79/N79&lt;1.2,L79/O79&lt;1.2), "everywhere","no pattern")</f>
        <v>no pattern</v>
      </c>
      <c r="T79" s="110">
        <v>92.929292929292927</v>
      </c>
      <c r="U79" s="33">
        <v>100</v>
      </c>
      <c r="V79" s="33">
        <v>65.151515151515142</v>
      </c>
      <c r="W79" s="33">
        <v>15.151515151515152</v>
      </c>
      <c r="X79" s="111" t="str">
        <f>IF(AND(T79/V79&gt;1.2, T79/W79&gt;1.2,U79/V79&gt;1.2,U79/W79&gt;1.2,T79/U79&lt;1.5), "RG","no pattern")</f>
        <v>RG</v>
      </c>
      <c r="Y79" s="111" t="str">
        <f>IF(AND(T79/W79&gt;1.2, U79/W79&gt;1.2,V79/W79&gt;1.2, T79/V79&lt;1.5, U79/V79&lt;1.4), "RGBK","no pattern")</f>
        <v>no pattern</v>
      </c>
      <c r="Z79" s="111" t="str">
        <f>IF(AND(W79/T79&gt;1.05, W79/U79&gt;1.05,W79/V79&gt;1.05), "BL","no pattern")</f>
        <v>no pattern</v>
      </c>
      <c r="AA79" s="38" t="str">
        <f>IF(AND(T79/U79&lt;1.2, V79/T79&lt;1.2,V79/T79&lt;1.2,W79/T79&lt;1.2, W79/U79&lt;1.2,W79/V79&lt;1.2,T79/W79&lt;1.2), "everywhere","no pattern")</f>
        <v>no pattern</v>
      </c>
      <c r="AB79" s="39">
        <f>COUNTIF($H79:$AA79,"RG")</f>
        <v>3</v>
      </c>
      <c r="AC79" s="46">
        <f>COUNTIF($H79:$AA79,"RGBK")</f>
        <v>0</v>
      </c>
      <c r="AD79" s="47">
        <f>COUNTIF($H79:$AA79,"BL")</f>
        <v>0</v>
      </c>
      <c r="AE79" s="48">
        <f>COUNTIF($H79:$AA79,"everywhere")</f>
        <v>0</v>
      </c>
      <c r="AF79" s="49" t="s">
        <v>14</v>
      </c>
      <c r="AG79" s="13"/>
    </row>
    <row r="80" spans="1:33" ht="15.75" customHeight="1" x14ac:dyDescent="0.75">
      <c r="A80" s="95">
        <v>885.5489</v>
      </c>
      <c r="B80" s="99" t="s">
        <v>217</v>
      </c>
      <c r="C80" s="104" t="s">
        <v>288</v>
      </c>
      <c r="D80" s="110">
        <v>98.432760364004025</v>
      </c>
      <c r="E80" s="33">
        <v>100</v>
      </c>
      <c r="F80" s="33">
        <v>92.732558139534873</v>
      </c>
      <c r="G80" s="33">
        <v>83.215369059656211</v>
      </c>
      <c r="H80" s="111" t="str">
        <f>IF(AND(D80/F80&gt;1.2, D80/G80&gt;1.2,E80/F80&gt;1.2,E80/G80&gt;1.2,D80/E80&lt;1.3), "RG","no pattern")</f>
        <v>no pattern</v>
      </c>
      <c r="I80" s="111" t="str">
        <f>IF(AND(D80/G80&gt;1.2, E80/G80&gt;1.2,F80/G80&gt;1.2, D80/F80&lt;1.5, E80/F80&lt;1.4), "RGBK","no pattern")</f>
        <v>no pattern</v>
      </c>
      <c r="J80" s="111" t="str">
        <f>IF(AND(G80/D80&gt;1.05, G80/E80&gt;1.05,G80/F80&gt;1.05), "BL","no pattern")</f>
        <v>no pattern</v>
      </c>
      <c r="K80" s="38" t="str">
        <f>IF(AND(D80/E80&lt;1.2, E80/F80&lt;1.2,F80/D80&lt;1.2,G80/D80&lt;1.2, G80/E80&lt;1.2,G80/F80&lt;1.2,D80/G80&lt;1.2), "everywhere","no pattern")</f>
        <v>everywhere</v>
      </c>
      <c r="L80" s="110">
        <v>95.520530900041479</v>
      </c>
      <c r="M80" s="33">
        <v>85.897967648278723</v>
      </c>
      <c r="N80" s="33">
        <v>100</v>
      </c>
      <c r="O80" s="33">
        <v>97.677312318540018</v>
      </c>
      <c r="P80" s="111" t="str">
        <f>IF(AND(L80/N80&gt;1.2, L80/O80&gt;1.2,M80/N80&gt;1.2,M80/O80&gt;1.2,L80/M80&lt;1.5), "RG","no pattern")</f>
        <v>no pattern</v>
      </c>
      <c r="Q80" s="111" t="str">
        <f>IF(AND(L80/O80&gt;1.2, M80/O80&gt;1.2,N80/O80&gt;1.2, L80/N80&lt;1.5, M80/N80&lt;1.4), "RGBK","no pattern")</f>
        <v>no pattern</v>
      </c>
      <c r="R80" s="111" t="str">
        <f>IF(AND(O80/L80&gt;1.05, O80/M80&gt;1.05,O80/N80&gt;1.05), "BL","no pattern")</f>
        <v>no pattern</v>
      </c>
      <c r="S80" s="38" t="str">
        <f>IF(AND(L80/M80&lt;1.2, M80/N80&lt;1.2,N80/L80&lt;1.2,O80/L80&lt;1.2, O80/M80&lt;1.2,O80/N80&lt;1.2,L80/O80&lt;1.2), "everywhere","no pattern")</f>
        <v>everywhere</v>
      </c>
      <c r="T80" s="110">
        <v>100</v>
      </c>
      <c r="U80" s="33">
        <v>95.061147695202251</v>
      </c>
      <c r="V80" s="33">
        <v>99.623706491063047</v>
      </c>
      <c r="W80" s="33">
        <v>88.805268109125123</v>
      </c>
      <c r="X80" s="111" t="str">
        <f>IF(AND(T80/V80&gt;1.2, T80/W80&gt;1.2,U80/V80&gt;1.2,U80/W80&gt;1.2,T80/U80&lt;1.5), "RG","no pattern")</f>
        <v>no pattern</v>
      </c>
      <c r="Y80" s="111" t="str">
        <f>IF(AND(T80/W80&gt;1.2, U80/W80&gt;1.2,V80/W80&gt;1.2, T80/V80&lt;1.5, U80/V80&lt;1.4), "RGBK","no pattern")</f>
        <v>no pattern</v>
      </c>
      <c r="Z80" s="111" t="str">
        <f>IF(AND(W80/T80&gt;1.05, W80/U80&gt;1.05,W80/V80&gt;1.05), "BL","no pattern")</f>
        <v>no pattern</v>
      </c>
      <c r="AA80" s="38" t="str">
        <f>IF(AND(T80/U80&lt;1.2, V80/T80&lt;1.2,V80/T80&lt;1.2,W80/T80&lt;1.2, W80/U80&lt;1.2,W80/V80&lt;1.2,T80/W80&lt;1.2), "everywhere","no pattern")</f>
        <v>everywhere</v>
      </c>
      <c r="AB80" s="39">
        <f>COUNTIF($H80:$AA80,"RG")</f>
        <v>0</v>
      </c>
      <c r="AC80" s="46">
        <f>COUNTIF($H80:$AA80,"RGBK")</f>
        <v>0</v>
      </c>
      <c r="AD80" s="47">
        <f>COUNTIF($H80:$AA80,"BL")</f>
        <v>0</v>
      </c>
      <c r="AE80" s="48">
        <f>COUNTIF($H80:$AA80,"everywhere")</f>
        <v>3</v>
      </c>
      <c r="AF80" s="49" t="s">
        <v>9</v>
      </c>
      <c r="AG80" s="13"/>
    </row>
    <row r="81" spans="1:33" ht="15.75" customHeight="1" x14ac:dyDescent="0.75">
      <c r="A81" s="95">
        <v>888.55399999999997</v>
      </c>
      <c r="B81" s="100" t="s">
        <v>283</v>
      </c>
      <c r="C81" s="104" t="s">
        <v>289</v>
      </c>
      <c r="D81" s="112">
        <v>78.826530612244909</v>
      </c>
      <c r="E81" s="45">
        <v>100</v>
      </c>
      <c r="F81" s="45">
        <v>47.789115646258502</v>
      </c>
      <c r="G81" s="45">
        <v>6.1224489795918364</v>
      </c>
      <c r="H81" s="113" t="str">
        <f>IF(AND(D81/F81&gt;1.2, D81/G81&gt;1.2,E81/F81&gt;1.2,E81/G81&gt;1.2,D81/E81&lt;1.5), "RG","no pattern")</f>
        <v>RG</v>
      </c>
      <c r="I81" s="113" t="str">
        <f>IF(AND(D81/G81&gt;1.2, E81/G81&gt;1.2,F81/G81&gt;1.2, D81/F81&lt;1.5, E81/F81&lt;1.4), "RGBK","no pattern")</f>
        <v>no pattern</v>
      </c>
      <c r="J81" s="113" t="str">
        <f>IF(AND(G81/D81&gt;1.05, G81/E81&gt;1.05,G81/F81&gt;1.05), "BL","no pattern")</f>
        <v>no pattern</v>
      </c>
      <c r="K81" s="44" t="str">
        <f>IF(AND(D81/E81&lt;1.2, E81/F81&lt;1.2,F81/D81&lt;1.2,G81/D81&lt;1.2, G81/E81&lt;1.2,G81/F81&lt;1.2,D81/G81&lt;1.2), "everywhere","no pattern")</f>
        <v>no pattern</v>
      </c>
      <c r="L81" s="112">
        <v>100</v>
      </c>
      <c r="M81" s="45">
        <v>82.568807339449549</v>
      </c>
      <c r="N81" s="45">
        <v>21.100917431192659</v>
      </c>
      <c r="O81" s="45">
        <v>6.4220183486238529</v>
      </c>
      <c r="P81" s="113" t="str">
        <f>IF(AND(L81/N81&gt;1.2, L81/O81&gt;1.2,M81/N81&gt;1.2,M81/O81&gt;1.2,L81/M81&lt;1.5), "RG","no pattern")</f>
        <v>RG</v>
      </c>
      <c r="Q81" s="113" t="str">
        <f>IF(AND(L81/O81&gt;1.2, M81/O81&gt;1.2,N81/O81&gt;1.2, L81/N81&lt;1.5, M81/N81&lt;1.4), "RGBK","no pattern")</f>
        <v>no pattern</v>
      </c>
      <c r="R81" s="113" t="str">
        <f>IF(AND(O81/L81&gt;1.03, O81/M81&gt;1.03,O81/N81&gt;1.03), "BL","no pattern")</f>
        <v>no pattern</v>
      </c>
      <c r="S81" s="44" t="str">
        <f>IF(AND(L81/M81&lt;1.2, M81/N81&lt;1.2,N81/L81&lt;1.2,O81/L81&lt;1.2, O81/M81&lt;1.2,O81/N81&lt;1.2,L81/O81&lt;1.2), "everywhere","no pattern")</f>
        <v>no pattern</v>
      </c>
      <c r="T81" s="112">
        <v>87.5</v>
      </c>
      <c r="U81" s="45">
        <v>100</v>
      </c>
      <c r="V81" s="45">
        <v>40.625</v>
      </c>
      <c r="W81" s="45">
        <v>21.875</v>
      </c>
      <c r="X81" s="113" t="str">
        <f>IF(AND(T81/V81&gt;1.2, T81/W81&gt;1.2,U81/V81&gt;1.2,U81/W81&gt;1.2,T81/U81&lt;1.5), "RG","no pattern")</f>
        <v>RG</v>
      </c>
      <c r="Y81" s="113" t="str">
        <f>IF(AND(T81/W81&gt;1.2, U81/W81&gt;1.2,V81/W81&gt;1.2, T81/V81&lt;1.5, U81/V81&lt;1.4), "RGBK","no pattern")</f>
        <v>no pattern</v>
      </c>
      <c r="Z81" s="113" t="str">
        <f>IF(AND(W81/T81&gt;1.05, W81/U81&gt;1.05,W81/V81&gt;1.05), "BL","no pattern")</f>
        <v>no pattern</v>
      </c>
      <c r="AA81" s="44" t="str">
        <f>IF(AND(T81/U81&lt;1.2, V81/T81&lt;1.2,V81/T81&lt;1.2,W81/T81&lt;1.2, W81/U81&lt;1.2,W81/V81&lt;1.2,T81/W81&lt;1.2), "everywhere","no pattern")</f>
        <v>no pattern</v>
      </c>
      <c r="AB81" s="39">
        <f>COUNTIF($H81:$AA81,"RG")</f>
        <v>3</v>
      </c>
      <c r="AC81" s="46">
        <f>COUNTIF($H81:$AA81,"RGBK")</f>
        <v>0</v>
      </c>
      <c r="AD81" s="47">
        <f>COUNTIF($H81:$AA81,"BL")</f>
        <v>0</v>
      </c>
      <c r="AE81" s="48">
        <f>COUNTIF($H81:$AA81,"everywhere")</f>
        <v>0</v>
      </c>
      <c r="AF81" s="49" t="s">
        <v>14</v>
      </c>
      <c r="AG81" s="13"/>
    </row>
    <row r="82" spans="1:33" ht="15.75" customHeight="1" x14ac:dyDescent="0.75">
      <c r="A82" s="95">
        <v>904.55960000000005</v>
      </c>
      <c r="B82" s="99" t="s">
        <v>301</v>
      </c>
      <c r="C82" s="104" t="s">
        <v>289</v>
      </c>
      <c r="D82" s="112">
        <v>73.540856031128413</v>
      </c>
      <c r="E82" s="45">
        <v>100</v>
      </c>
      <c r="F82" s="45">
        <v>44.617380025940335</v>
      </c>
      <c r="G82" s="45">
        <v>5.5771725032425419</v>
      </c>
      <c r="H82" s="113" t="str">
        <f>IF(AND(D82/F82&gt;1.2, D82/G82&gt;1.2,E82/F82&gt;1.2,E82/G82&gt;1.2,D82/E82&lt;1.5), "RG","no pattern")</f>
        <v>RG</v>
      </c>
      <c r="I82" s="113" t="str">
        <f>IF(AND(D82/G82&gt;1.2, E82/G82&gt;1.2,F82/G82&gt;1.2, D82/F82&lt;1.5, E82/F82&lt;1.4), "RGBK","no pattern")</f>
        <v>no pattern</v>
      </c>
      <c r="J82" s="113" t="str">
        <f>IF(AND(G82/D82&gt;1.05, G82/E82&gt;1.05,G82/F82&gt;1.05), "BL","no pattern")</f>
        <v>no pattern</v>
      </c>
      <c r="K82" s="44" t="str">
        <f>IF(AND(D82/E82&lt;1.2, E82/F82&lt;1.2,F82/D82&lt;1.2,G82/D82&lt;1.2, G82/E82&lt;1.2,G82/F82&lt;1.2,D82/G82&lt;1.2), "everywhere","no pattern")</f>
        <v>no pattern</v>
      </c>
      <c r="L82" s="112">
        <v>100</v>
      </c>
      <c r="M82" s="45">
        <v>54.0983606557377</v>
      </c>
      <c r="N82" s="45">
        <v>26.775956284153004</v>
      </c>
      <c r="O82" s="45">
        <v>7.1038251366120218</v>
      </c>
      <c r="P82" s="113" t="s">
        <v>10</v>
      </c>
      <c r="Q82" s="113" t="str">
        <f>IF(AND(L82/O82&gt;1.2, M82/O82&gt;1.2,N82/O82&gt;1.2, L82/N82&lt;1.5, M82/N82&lt;1.4), "RGBK","no pattern")</f>
        <v>no pattern</v>
      </c>
      <c r="R82" s="113" t="str">
        <f>IF(AND(O82/L82&gt;1.03, O82/M82&gt;1.03,O82/N82&gt;1.03), "BL","no pattern")</f>
        <v>no pattern</v>
      </c>
      <c r="S82" s="44" t="str">
        <f>IF(AND(L82/M82&lt;1.2, M82/N82&lt;1.2,N82/L82&lt;1.2,O82/L82&lt;1.2, O82/M82&lt;1.2,O82/N82&lt;1.2,L82/O82&lt;1.2), "everywhere","no pattern")</f>
        <v>no pattern</v>
      </c>
      <c r="T82" s="112">
        <v>76.687116564417181</v>
      </c>
      <c r="U82" s="45">
        <v>100.00000000000001</v>
      </c>
      <c r="V82" s="45">
        <v>50.920245398773005</v>
      </c>
      <c r="W82" s="45">
        <v>16.564417177914109</v>
      </c>
      <c r="X82" s="113" t="str">
        <f>IF(AND(T82/V82&gt;1.2, T82/W82&gt;1.2,U82/V82&gt;1.2,U82/W82&gt;1.2,T82/U82&lt;1.5), "RG","no pattern")</f>
        <v>RG</v>
      </c>
      <c r="Y82" s="113" t="str">
        <f>IF(AND(T82/W82&gt;1.2, U82/W82&gt;1.2,V82/W82&gt;1.2, T82/V82&lt;1.5, U82/V82&lt;1.4), "RGBK","no pattern")</f>
        <v>no pattern</v>
      </c>
      <c r="Z82" s="113" t="str">
        <f>IF(AND(W82/T82&gt;1.05, W82/U82&gt;1.05,W82/V82&gt;1.05), "BL","no pattern")</f>
        <v>no pattern</v>
      </c>
      <c r="AA82" s="44" t="str">
        <f>IF(AND(T82/U82&lt;1.2, V82/T82&lt;1.2,V82/T82&lt;1.2,W82/T82&lt;1.2, W82/U82&lt;1.2,W82/V82&lt;1.2,T82/W82&lt;1.2), "everywhere","no pattern")</f>
        <v>no pattern</v>
      </c>
      <c r="AB82" s="39">
        <f>COUNTIF($H82:$AA82,"RG")</f>
        <v>3</v>
      </c>
      <c r="AC82" s="46">
        <f>COUNTIF($H82:$AA82,"RGBK")</f>
        <v>0</v>
      </c>
      <c r="AD82" s="47">
        <f>COUNTIF($H82:$AA82,"BL")</f>
        <v>0</v>
      </c>
      <c r="AE82" s="48">
        <f>COUNTIF($H82:$AA82,"everywhere")</f>
        <v>0</v>
      </c>
      <c r="AF82" s="49" t="s">
        <v>14</v>
      </c>
      <c r="AG82" s="13"/>
    </row>
    <row r="83" spans="1:33" ht="15.75" customHeight="1" x14ac:dyDescent="0.75">
      <c r="A83" s="96">
        <v>293.21179999999998</v>
      </c>
      <c r="B83" s="101" t="s">
        <v>22</v>
      </c>
      <c r="C83" s="104" t="s">
        <v>288</v>
      </c>
      <c r="D83" s="114">
        <v>99.999999999999986</v>
      </c>
      <c r="E83" s="51">
        <v>81.191222570532915</v>
      </c>
      <c r="F83" s="51">
        <v>42.319749216300941</v>
      </c>
      <c r="G83" s="51">
        <v>10.031347962382444</v>
      </c>
      <c r="H83" s="111" t="str">
        <f>IF(AND(D83/F83&gt;1.2, D83/G83&gt;1.2,E83/F83&gt;1.2,E83/G83&gt;1.2,D83/E83&lt;1.3), "RG","no pattern")</f>
        <v>RG</v>
      </c>
      <c r="I83" s="111" t="str">
        <f>IF(AND(D83/G83&gt;1.2, E83/G83&gt;1.2,F83/G83&gt;1.2, D83/F83&lt;1.5, E83/F83&lt;1.4), "RGBK","no pattern")</f>
        <v>no pattern</v>
      </c>
      <c r="J83" s="115" t="str">
        <f>IF(AND(G83/D83&gt;1.05, G83/E83&gt;1.05,G83/F83&gt;1.05), "BL","no pattern")</f>
        <v>no pattern</v>
      </c>
      <c r="K83" s="50" t="str">
        <f>IF(AND(D83/E83&lt;1.2, E83/F83&lt;1.2,F83/D83&lt;1.2,G83/D83&lt;1.2, G83/E83&lt;1.2,G83/F83&lt;1.2,D83/G83&lt;1.2), "everywhere","no pattern")</f>
        <v>no pattern</v>
      </c>
      <c r="L83" s="114">
        <v>100</v>
      </c>
      <c r="M83" s="51">
        <v>90.277777777777771</v>
      </c>
      <c r="N83" s="51">
        <v>57.916666666666664</v>
      </c>
      <c r="O83" s="51">
        <v>25.555555555555554</v>
      </c>
      <c r="P83" s="111" t="str">
        <f>IF(AND(L83/N83&gt;1.2, L83/O83&gt;1.2,M83/N83&gt;1.2,M83/O83&gt;1.2,L83/M83&lt;1.5), "RG","no pattern")</f>
        <v>RG</v>
      </c>
      <c r="Q83" s="111" t="str">
        <f>IF(AND(L83/O83&gt;1.2, M83/O83&gt;1.2,N83/O83&gt;1.2, L83/N83&lt;1.5, M83/N83&lt;1.4), "RGBK","no pattern")</f>
        <v>no pattern</v>
      </c>
      <c r="R83" s="111" t="str">
        <f>IF(AND(O83/L83&gt;1.05, O83/M83&gt;1.05,O83/N83&gt;1.05), "BL","no pattern")</f>
        <v>no pattern</v>
      </c>
      <c r="S83" s="50" t="str">
        <f>IF(AND(L83/M83&lt;1.2, M83/N83&lt;1.2,N83/L83&lt;1.2,O83/L83&lt;1.2, O83/M83&lt;1.2,O83/N83&lt;1.2,L83/O83&lt;1.2), "everywhere","no pattern")</f>
        <v>no pattern</v>
      </c>
      <c r="T83" s="114">
        <v>100</v>
      </c>
      <c r="U83" s="51">
        <v>75.367647058823536</v>
      </c>
      <c r="V83" s="51">
        <v>76.378676470588246</v>
      </c>
      <c r="W83" s="51">
        <v>36.764705882352942</v>
      </c>
      <c r="X83" s="115" t="str">
        <f>IF(AND(T83/V83&gt;1.2, T83/W83&gt;1.2,U83/V83&gt;1.2,U83/W83&gt;1.2,T83/U83&lt;1.5), "RG","no pattern")</f>
        <v>no pattern</v>
      </c>
      <c r="Y83" s="111" t="str">
        <f>IF(AND(T83/W83&gt;1.2, U83/W83&gt;1.2,V83/W83&gt;1.2, T83/V83&lt;1.5, U83/V83&lt;1.4), "RGBK","no pattern")</f>
        <v>RGBK</v>
      </c>
      <c r="Z83" s="115" t="str">
        <f>IF(AND(W83/T83&gt;1.05, W83/U83&gt;1.05,W83/V83&gt;1.05), "BL","no pattern")</f>
        <v>no pattern</v>
      </c>
      <c r="AA83" s="50" t="str">
        <f>IF(AND(T83/U83&lt;1.2, V83/T83&lt;1.2,V83/T83&lt;1.2,W83/T83&lt;1.2, W83/U83&lt;1.2,W83/V83&lt;1.2,T83/W83&lt;1.2), "everywhere","no pattern")</f>
        <v>no pattern</v>
      </c>
      <c r="AB83" s="39">
        <f>COUNTIF($H83:$AA83,"RG")</f>
        <v>2</v>
      </c>
      <c r="AC83" s="46">
        <f>COUNTIF($H83:$AA83,"RGBK")</f>
        <v>1</v>
      </c>
      <c r="AD83" s="47">
        <f>COUNTIF($H83:$AA83,"BL")</f>
        <v>0</v>
      </c>
      <c r="AE83" s="48">
        <f>COUNTIF($H83:$AA83,"everywhere")</f>
        <v>0</v>
      </c>
      <c r="AF83" s="49" t="s">
        <v>14</v>
      </c>
      <c r="AG83" s="13"/>
    </row>
    <row r="84" spans="1:33" ht="15.75" customHeight="1" x14ac:dyDescent="0.75">
      <c r="A84" s="95">
        <v>322.04410000000001</v>
      </c>
      <c r="B84" s="99" t="s">
        <v>26</v>
      </c>
      <c r="C84" s="104" t="s">
        <v>288</v>
      </c>
      <c r="D84" s="110">
        <v>99.392712550607285</v>
      </c>
      <c r="E84" s="33">
        <v>100</v>
      </c>
      <c r="F84" s="33">
        <v>84.412955465587046</v>
      </c>
      <c r="G84" s="33">
        <v>34.817813765182187</v>
      </c>
      <c r="H84" s="111" t="str">
        <f>IF(AND(D84/F84&gt;1.2, D84/G84&gt;1.2,E84/F84&gt;1.2,E84/G84&gt;1.2,D84/E84&lt;1.3), "RG","no pattern")</f>
        <v>no pattern</v>
      </c>
      <c r="I84" s="111" t="str">
        <f>IF(AND(D84/G84&gt;1.2, E84/G84&gt;1.2,F84/G84&gt;1.2, D84/F84&lt;1.5, E84/F84&lt;1.4), "RGBK","no pattern")</f>
        <v>RGBK</v>
      </c>
      <c r="J84" s="111" t="str">
        <f>IF(AND(G84/D84&gt;1.05, G84/E84&gt;1.05,G84/F84&gt;1.05), "BL","no pattern")</f>
        <v>no pattern</v>
      </c>
      <c r="K84" s="38" t="str">
        <f>IF(AND(D84/E84&lt;1.2, E84/F84&lt;1.2,F84/D84&lt;1.2,G84/D84&lt;1.2, G84/E84&lt;1.2,G84/F84&lt;1.2,D84/G84&lt;1.2), "everywhere","no pattern")</f>
        <v>no pattern</v>
      </c>
      <c r="L84" s="110">
        <v>93.999999999999986</v>
      </c>
      <c r="M84" s="33">
        <v>85.454545454545453</v>
      </c>
      <c r="N84" s="33">
        <v>85.818181818181813</v>
      </c>
      <c r="O84" s="33">
        <v>100</v>
      </c>
      <c r="P84" s="111" t="str">
        <f>IF(AND(L84/N84&gt;1.2, L84/O84&gt;1.2,M84/N84&gt;1.2,M84/O84&gt;1.2,L84/M84&lt;1.5), "RG","no pattern")</f>
        <v>no pattern</v>
      </c>
      <c r="Q84" s="111" t="str">
        <f>IF(AND(L84/O84&gt;1.2, M84/O84&gt;1.2,N84/O84&gt;1.2, L84/N84&lt;1.5, M84/N84&lt;1.4), "RGBK","no pattern")</f>
        <v>no pattern</v>
      </c>
      <c r="R84" s="111" t="s">
        <v>24</v>
      </c>
      <c r="S84" s="38" t="s">
        <v>9</v>
      </c>
      <c r="T84" s="110">
        <v>100.00000000000001</v>
      </c>
      <c r="U84" s="33">
        <v>88.584474885844742</v>
      </c>
      <c r="V84" s="33">
        <v>97.260273972602732</v>
      </c>
      <c r="W84" s="33">
        <v>96.347031963470315</v>
      </c>
      <c r="X84" s="111" t="str">
        <f>IF(AND(T84/V84&gt;1.2, T84/W84&gt;1.2,U84/V84&gt;1.2,U84/W84&gt;1.2,T84/U84&lt;1.5), "RG","no pattern")</f>
        <v>no pattern</v>
      </c>
      <c r="Y84" s="111" t="str">
        <f>IF(AND(T84/W84&gt;1.2, U84/W84&gt;1.2,V84/W84&gt;1.2, T84/V84&lt;1.5, U84/V84&lt;1.4), "RGBK","no pattern")</f>
        <v>no pattern</v>
      </c>
      <c r="Z84" s="111" t="str">
        <f>IF(AND(W84/T84&gt;1.05, W84/U84&gt;1.05,W84/V84&gt;1.05), "BL","no pattern")</f>
        <v>no pattern</v>
      </c>
      <c r="AA84" s="38" t="str">
        <f>IF(AND(T84/U84&lt;1.2, V84/T84&lt;1.2,V84/T84&lt;1.2,W84/T84&lt;1.2, W84/U84&lt;1.2,W84/V84&lt;1.2,T84/W84&lt;1.2), "everywhere","no pattern")</f>
        <v>everywhere</v>
      </c>
      <c r="AB84" s="39">
        <f>COUNTIF($H84:$AA84,"RG")</f>
        <v>0</v>
      </c>
      <c r="AC84" s="46">
        <f>COUNTIF($H84:$AA84,"RGBK")</f>
        <v>1</v>
      </c>
      <c r="AD84" s="47">
        <f>COUNTIF($H84:$AA84,"BL")</f>
        <v>0</v>
      </c>
      <c r="AE84" s="48">
        <f>COUNTIF($H84:$AA84,"everywhere")</f>
        <v>2</v>
      </c>
      <c r="AF84" s="49" t="s">
        <v>9</v>
      </c>
      <c r="AG84" s="7"/>
    </row>
    <row r="85" spans="1:33" ht="15.75" customHeight="1" x14ac:dyDescent="0.75">
      <c r="A85" s="95">
        <v>323.02809999999999</v>
      </c>
      <c r="B85" s="99" t="s">
        <v>296</v>
      </c>
      <c r="C85" s="104" t="s">
        <v>288</v>
      </c>
      <c r="D85" s="110">
        <v>99.501992031872533</v>
      </c>
      <c r="E85" s="33">
        <v>100</v>
      </c>
      <c r="F85" s="33">
        <v>90.886454183266935</v>
      </c>
      <c r="G85" s="33">
        <v>48.107569721115539</v>
      </c>
      <c r="H85" s="111" t="str">
        <f>IF(AND(D85/F85&gt;1.2, D85/G85&gt;1.2,E85/F85&gt;1.2,E85/G85&gt;1.2,D85/E85&lt;1.3), "RG","no pattern")</f>
        <v>no pattern</v>
      </c>
      <c r="I85" s="111" t="str">
        <f>IF(AND(D85/G85&gt;1.2, E85/G85&gt;1.2,F85/G85&gt;1.2, D85/F85&lt;1.5, E85/F85&lt;1.4), "RGBK","no pattern")</f>
        <v>RGBK</v>
      </c>
      <c r="J85" s="111" t="str">
        <f>IF(AND(G85/D85&gt;1.05, G85/E85&gt;1.05,G85/F85&gt;1.05), "BL","no pattern")</f>
        <v>no pattern</v>
      </c>
      <c r="K85" s="38" t="str">
        <f>IF(AND(D85/E85&lt;1.2, E85/F85&lt;1.2,F85/D85&lt;1.2,G85/D85&lt;1.2, G85/E85&lt;1.2,G85/F85&lt;1.2,D85/G85&lt;1.2), "everywhere","no pattern")</f>
        <v>no pattern</v>
      </c>
      <c r="L85" s="110">
        <v>97.161778618732242</v>
      </c>
      <c r="M85" s="33">
        <v>92.336802270577095</v>
      </c>
      <c r="N85" s="33">
        <v>93.330179754020818</v>
      </c>
      <c r="O85" s="33">
        <v>100</v>
      </c>
      <c r="P85" s="111" t="str">
        <f>IF(AND(L85/N85&gt;1.2, L85/O85&gt;1.2,M85/N85&gt;1.2,M85/O85&gt;1.2,L85/M85&lt;1.5), "RG","no pattern")</f>
        <v>no pattern</v>
      </c>
      <c r="Q85" s="111" t="str">
        <f>IF(AND(L85/O85&gt;1.2, M85/O85&gt;1.2,N85/O85&gt;1.2, L85/N85&lt;1.5, M85/N85&lt;1.4), "RGBK","no pattern")</f>
        <v>no pattern</v>
      </c>
      <c r="R85" s="111" t="str">
        <f>IF(AND(O85/L85&gt;1.05, O85/M85&gt;1.05,O85/N85&gt;1.05), "BL","no pattern")</f>
        <v>no pattern</v>
      </c>
      <c r="S85" s="38" t="str">
        <f>IF(AND(L85/M85&lt;1.2, M85/N85&lt;1.2,N85/L85&lt;1.2,O85/L85&lt;1.2, O85/M85&lt;1.2,O85/N85&lt;1.2,L85/O85&lt;1.2), "everywhere","no pattern")</f>
        <v>everywhere</v>
      </c>
      <c r="T85" s="110">
        <v>99.84813971146545</v>
      </c>
      <c r="U85" s="33">
        <v>100</v>
      </c>
      <c r="V85" s="33">
        <v>98.709187547456338</v>
      </c>
      <c r="W85" s="33">
        <v>95.064540622627192</v>
      </c>
      <c r="X85" s="111" t="str">
        <f>IF(AND(T85/V85&gt;1.2, T85/W85&gt;1.2,U85/V85&gt;1.2,U85/W85&gt;1.2,T85/U85&lt;1.5), "RG","no pattern")</f>
        <v>no pattern</v>
      </c>
      <c r="Y85" s="111" t="str">
        <f>IF(AND(T85/W85&gt;1.2, U85/W85&gt;1.2,V85/W85&gt;1.2, T85/V85&lt;1.5, U85/V85&lt;1.4), "RGBK","no pattern")</f>
        <v>no pattern</v>
      </c>
      <c r="Z85" s="111" t="str">
        <f>IF(AND(W85/T85&gt;1.05, W85/U85&gt;1.05,W85/V85&gt;1.05), "BL","no pattern")</f>
        <v>no pattern</v>
      </c>
      <c r="AA85" s="38" t="str">
        <f>IF(AND(T85/U85&lt;1.2, V85/T85&lt;1.2,V85/T85&lt;1.2,W85/T85&lt;1.2, W85/U85&lt;1.2,W85/V85&lt;1.2,T85/W85&lt;1.2), "everywhere","no pattern")</f>
        <v>everywhere</v>
      </c>
      <c r="AB85" s="39">
        <f>COUNTIF($H85:$AA85,"RG")</f>
        <v>0</v>
      </c>
      <c r="AC85" s="46">
        <f>COUNTIF($H85:$AA85,"RGBK")</f>
        <v>1</v>
      </c>
      <c r="AD85" s="47">
        <f>COUNTIF($H85:$AA85,"BL")</f>
        <v>0</v>
      </c>
      <c r="AE85" s="48">
        <f>COUNTIF($H85:$AA85,"everywhere")</f>
        <v>2</v>
      </c>
      <c r="AF85" s="49" t="s">
        <v>9</v>
      </c>
      <c r="AG85" s="7"/>
    </row>
    <row r="86" spans="1:33" ht="15.75" customHeight="1" x14ac:dyDescent="0.75">
      <c r="A86" s="95">
        <v>368.2799</v>
      </c>
      <c r="B86" s="99" t="s">
        <v>247</v>
      </c>
      <c r="C86" s="104" t="s">
        <v>290</v>
      </c>
      <c r="D86" s="112">
        <v>85.1</v>
      </c>
      <c r="E86" s="45">
        <v>100</v>
      </c>
      <c r="F86" s="45">
        <v>63.523573200992551</v>
      </c>
      <c r="G86" s="45">
        <v>6.3275434243176187</v>
      </c>
      <c r="H86" s="113" t="str">
        <f>IF(AND(D86/F86&gt;1.2, D86/G86&gt;1.2,E86/F86&gt;1.2,E86/G86&gt;1.2,D86/E86&lt;1.5), "RG","no pattern")</f>
        <v>RG</v>
      </c>
      <c r="I86" s="113" t="str">
        <f>IF(AND(D86/G86&gt;1.2, E86/G86&gt;1.2,F86/G86&gt;1.2, D86/F86&lt;1.5, E86/F86&lt;1.4), "RGBK","no pattern")</f>
        <v>no pattern</v>
      </c>
      <c r="J86" s="113" t="str">
        <f>IF(AND(G86/D86&gt;1.05, G86/E86&gt;1.05,G86/F86&gt;1.05), "BL","no pattern")</f>
        <v>no pattern</v>
      </c>
      <c r="K86" s="44" t="str">
        <f>IF(AND(D86/E86&lt;1.2, E86/F86&lt;1.2,F86/D86&lt;1.2,G86/D86&lt;1.2, G86/E86&lt;1.2,G86/F86&lt;1.2,D86/G86&lt;1.2), "everywhere","no pattern")</f>
        <v>no pattern</v>
      </c>
      <c r="L86" s="112">
        <v>99.999999999999986</v>
      </c>
      <c r="M86" s="45">
        <v>68.571428571428569</v>
      </c>
      <c r="N86" s="45">
        <v>47.428571428571431</v>
      </c>
      <c r="O86" s="45">
        <v>12</v>
      </c>
      <c r="P86" s="113" t="str">
        <f>IF(AND(L86/N86&gt;1.2, L86/O86&gt;1.2,M86/N86&gt;1.2,M86/O86&gt;1.2,L86/M86&lt;1.5), "RG","no pattern")</f>
        <v>RG</v>
      </c>
      <c r="Q86" s="113" t="str">
        <f>IF(AND(L86/O86&gt;1.2, M86/O86&gt;1.2,N86/O86&gt;1.2, L86/N86&lt;1.5, M86/N86&lt;1.4), "RGBK","no pattern")</f>
        <v>no pattern</v>
      </c>
      <c r="R86" s="113" t="str">
        <f>IF(AND(O86/L86&gt;1.03, O86/M86&gt;1.03,O86/N86&gt;1.03), "BL","no pattern")</f>
        <v>no pattern</v>
      </c>
      <c r="S86" s="44" t="str">
        <f>IF(AND(L86/M86&lt;1.2, M86/N86&lt;1.2,N86/L86&lt;1.2,O86/L86&lt;1.2, O86/M86&lt;1.2,O86/N86&lt;1.2,L86/O86&lt;1.2), "everywhere","no pattern")</f>
        <v>no pattern</v>
      </c>
      <c r="T86" s="112">
        <v>100</v>
      </c>
      <c r="U86" s="45">
        <v>90.043290043290042</v>
      </c>
      <c r="V86" s="45">
        <v>77.056277056277054</v>
      </c>
      <c r="W86" s="45">
        <v>29.004329004329005</v>
      </c>
      <c r="X86" s="113" t="str">
        <f>IF(AND(T86/V86&gt;1.2, T86/W86&gt;1.2,U86/V86&gt;1.2,U86/W86&gt;1.2,T86/U86&lt;1.5), "RG","no pattern")</f>
        <v>no pattern</v>
      </c>
      <c r="Y86" s="113" t="str">
        <f>IF(AND(T86/W86&gt;1.2, U86/W86&gt;1.2,V86/W86&gt;1.2, T86/V86&lt;1.5, U86/V86&lt;1.4), "RGBK","no pattern")</f>
        <v>RGBK</v>
      </c>
      <c r="Z86" s="113" t="str">
        <f>IF(AND(W86/T86&gt;1.05, W86/U86&gt;1.05,W86/V86&gt;1.05), "BL","no pattern")</f>
        <v>no pattern</v>
      </c>
      <c r="AA86" s="44" t="str">
        <f>IF(AND(T86/U86&lt;1.2, V86/T86&lt;1.2,V86/T86&lt;1.2,W86/T86&lt;1.2, W86/U86&lt;1.2,W86/V86&lt;1.2,T86/W86&lt;1.2), "everywhere","no pattern")</f>
        <v>no pattern</v>
      </c>
      <c r="AB86" s="39">
        <f>COUNTIF($H86:$AA86,"RG")</f>
        <v>2</v>
      </c>
      <c r="AC86" s="46">
        <f>COUNTIF($H86:$AA86,"RGBK")</f>
        <v>1</v>
      </c>
      <c r="AD86" s="47">
        <f>COUNTIF($H86:$AA86,"BL")</f>
        <v>0</v>
      </c>
      <c r="AE86" s="48">
        <f>COUNTIF($H86:$AA86,"everywhere")</f>
        <v>0</v>
      </c>
      <c r="AF86" s="49" t="s">
        <v>14</v>
      </c>
      <c r="AG86" s="13"/>
    </row>
    <row r="87" spans="1:33" ht="15.75" customHeight="1" x14ac:dyDescent="0.75">
      <c r="A87" s="95">
        <v>426.02170000000001</v>
      </c>
      <c r="B87" s="99" t="s">
        <v>30</v>
      </c>
      <c r="C87" s="104" t="s">
        <v>288</v>
      </c>
      <c r="D87" s="110">
        <v>83.491864831038797</v>
      </c>
      <c r="E87" s="33">
        <v>78.423028785982467</v>
      </c>
      <c r="F87" s="33">
        <v>79.311639549436777</v>
      </c>
      <c r="G87" s="33">
        <v>100</v>
      </c>
      <c r="H87" s="111" t="str">
        <f>IF(AND(D87/F87&gt;1.2, D87/G87&gt;1.2,E87/F87&gt;1.2,E87/G87&gt;1.2,D87/E87&lt;1.3), "RG","no pattern")</f>
        <v>no pattern</v>
      </c>
      <c r="I87" s="111" t="str">
        <f>IF(AND(D87/G87&gt;1.2, E87/G87&gt;1.2,F87/G87&gt;1.2, D87/F87&lt;1.5, E87/F87&lt;1.4), "RGBK","no pattern")</f>
        <v>no pattern</v>
      </c>
      <c r="J87" s="111" t="s">
        <v>31</v>
      </c>
      <c r="K87" s="38" t="str">
        <f>IF(AND(D87/E87&lt;1.2, E87/F87&lt;1.2,F87/D87&lt;1.2,G87/D87&lt;1.2, G87/E87&lt;1.2,G87/F87&lt;1.2,D87/G87&lt;1.2), "everywhere","no pattern")</f>
        <v>no pattern</v>
      </c>
      <c r="L87" s="110">
        <v>100</v>
      </c>
      <c r="M87" s="33">
        <v>94.008438818565395</v>
      </c>
      <c r="N87" s="33">
        <v>89.704641350210963</v>
      </c>
      <c r="O87" s="33">
        <v>94.092827004219416</v>
      </c>
      <c r="P87" s="111" t="str">
        <f>IF(AND(L87/N87&gt;1.2, L87/O87&gt;1.2,M87/N87&gt;1.2,M87/O87&gt;1.2,L87/M87&lt;1.5), "RG","no pattern")</f>
        <v>no pattern</v>
      </c>
      <c r="Q87" s="111" t="str">
        <f>IF(AND(L87/O87&gt;1.2, M87/O87&gt;1.2,N87/O87&gt;1.2, L87/N87&lt;1.5, M87/N87&lt;1.4), "RGBK","no pattern")</f>
        <v>no pattern</v>
      </c>
      <c r="R87" s="111" t="str">
        <f>IF(AND(O87/L87&gt;1.05, O87/M87&gt;1.05,O87/N87&gt;1.05), "BL","no pattern")</f>
        <v>no pattern</v>
      </c>
      <c r="S87" s="38" t="s">
        <v>9</v>
      </c>
      <c r="T87" s="110">
        <v>94.328358208955208</v>
      </c>
      <c r="U87" s="33">
        <v>100</v>
      </c>
      <c r="V87" s="33">
        <v>92.388059701492523</v>
      </c>
      <c r="W87" s="33">
        <v>75.373134328358205</v>
      </c>
      <c r="X87" s="111" t="str">
        <f>IF(AND(T87/V87&gt;1.2, T87/W87&gt;1.2,U87/V87&gt;1.2,U87/W87&gt;1.2,T87/U87&lt;1.5), "RG","no pattern")</f>
        <v>no pattern</v>
      </c>
      <c r="Y87" s="111" t="str">
        <f>IF(AND(T87/W87&gt;1.2, U87/W87&gt;1.2,V87/W87&gt;1.2, T87/V87&lt;1.5, U87/V87&lt;1.4), "RGBK","no pattern")</f>
        <v>RGBK</v>
      </c>
      <c r="Z87" s="111" t="str">
        <f>IF(AND(W87/T87&gt;1.05, W87/U87&gt;1.05,W87/V87&gt;1.05), "BL","no pattern")</f>
        <v>no pattern</v>
      </c>
      <c r="AA87" s="38" t="str">
        <f>IF(AND(T87/U87&lt;1.2, V87/T87&lt;1.2,V87/T87&lt;1.2,W87/T87&lt;1.2, W87/U87&lt;1.2,W87/V87&lt;1.2,T87/W87&lt;1.2), "everywhere","no pattern")</f>
        <v>no pattern</v>
      </c>
      <c r="AB87" s="39">
        <f>COUNTIF($H87:$AA87,"RG")</f>
        <v>0</v>
      </c>
      <c r="AC87" s="46">
        <f>COUNTIF($H87:$AA87,"RGBK")</f>
        <v>1</v>
      </c>
      <c r="AD87" s="47">
        <f>COUNTIF($H87:$AA87,"BL")</f>
        <v>1</v>
      </c>
      <c r="AE87" s="48">
        <f>COUNTIF($H87:$AA87,"everywhere")</f>
        <v>1</v>
      </c>
      <c r="AF87" s="49" t="s">
        <v>9</v>
      </c>
      <c r="AG87" s="13"/>
    </row>
    <row r="88" spans="1:33" ht="15.75" customHeight="1" x14ac:dyDescent="0.75">
      <c r="A88" s="95">
        <v>448.3415</v>
      </c>
      <c r="B88" s="99" t="s">
        <v>244</v>
      </c>
      <c r="C88" s="104" t="s">
        <v>291</v>
      </c>
      <c r="D88" s="112">
        <v>78.140703517587937</v>
      </c>
      <c r="E88" s="45">
        <v>100</v>
      </c>
      <c r="F88" s="45">
        <v>61.055276381909543</v>
      </c>
      <c r="G88" s="45">
        <v>6.532663316582914</v>
      </c>
      <c r="H88" s="113" t="str">
        <f>IF(AND(D88/F88&gt;1.2, D88/G88&gt;1.2,E88/F88&gt;1.2,E88/G88&gt;1.2,D88/E88&lt;1.5), "RG","no pattern")</f>
        <v>RG</v>
      </c>
      <c r="I88" s="113" t="str">
        <f>IF(AND(D88/G88&gt;1.2, E88/G88&gt;1.2,F88/G88&gt;1.2, D88/F88&lt;1.5, E88/F88&lt;1.4), "RGBK","no pattern")</f>
        <v>no pattern</v>
      </c>
      <c r="J88" s="113" t="str">
        <f>IF(AND(G88/D88&gt;1.05, G88/E88&gt;1.05,G88/F88&gt;1.05), "BL","no pattern")</f>
        <v>no pattern</v>
      </c>
      <c r="K88" s="44" t="str">
        <f>IF(AND(D88/E88&lt;1.2, E88/F88&lt;1.2,F88/D88&lt;1.2,G88/D88&lt;1.2, G88/E88&lt;1.2,G88/F88&lt;1.2,D88/G88&lt;1.2), "everywhere","no pattern")</f>
        <v>no pattern</v>
      </c>
      <c r="L88" s="112">
        <v>100</v>
      </c>
      <c r="M88" s="45">
        <v>79.521276595744681</v>
      </c>
      <c r="N88" s="45">
        <v>60.90425531914893</v>
      </c>
      <c r="O88" s="45">
        <v>24.113475177304959</v>
      </c>
      <c r="P88" s="113" t="str">
        <f>IF(AND(L88/N88&gt;1.2, L88/O88&gt;1.2,M88/N88&gt;1.2,M88/O88&gt;1.2,L88/M88&lt;1.5), "RG","no pattern")</f>
        <v>RG</v>
      </c>
      <c r="Q88" s="113" t="str">
        <f>IF(AND(L88/O88&gt;1.2, M88/O88&gt;1.2,N88/O88&gt;1.2, L88/N88&lt;1.5, M88/N88&lt;1.4), "RGBK","no pattern")</f>
        <v>no pattern</v>
      </c>
      <c r="R88" s="113" t="str">
        <f>IF(AND(O88/L88&gt;1.03, O88/M88&gt;1.03,O88/N88&gt;1.03), "BL","no pattern")</f>
        <v>no pattern</v>
      </c>
      <c r="S88" s="44" t="str">
        <f>IF(AND(L88/M88&lt;1.2, M88/N88&lt;1.2,N88/L88&lt;1.2,O88/L88&lt;1.2, O88/M88&lt;1.2,O88/N88&lt;1.2,L88/O88&lt;1.2), "everywhere","no pattern")</f>
        <v>no pattern</v>
      </c>
      <c r="T88" s="112">
        <v>100</v>
      </c>
      <c r="U88" s="45">
        <v>68.888888888888886</v>
      </c>
      <c r="V88" s="45">
        <v>77.777777777777771</v>
      </c>
      <c r="W88" s="45">
        <v>28.888888888888886</v>
      </c>
      <c r="X88" s="113" t="str">
        <f>IF(AND(T88/V88&gt;1.2, T88/W88&gt;1.2,U88/V88&gt;1.2,U88/W88&gt;1.2,T88/U88&lt;1.5), "RG","no pattern")</f>
        <v>no pattern</v>
      </c>
      <c r="Y88" s="113" t="str">
        <f>IF(AND(T88/W88&gt;1.2, U88/W88&gt;1.2,V88/W88&gt;1.2, T88/V88&lt;1.5, U88/V88&lt;1.4), "RGBK","no pattern")</f>
        <v>RGBK</v>
      </c>
      <c r="Z88" s="113" t="str">
        <f>IF(AND(W88/T88&gt;1.05, W88/U88&gt;1.05,W88/V88&gt;1.05), "BL","no pattern")</f>
        <v>no pattern</v>
      </c>
      <c r="AA88" s="44" t="str">
        <f>IF(AND(T88/U88&lt;1.2, V88/T88&lt;1.2,V88/T88&lt;1.2,W88/T88&lt;1.2, W88/U88&lt;1.2,W88/V88&lt;1.2,T88/W88&lt;1.2), "everywhere","no pattern")</f>
        <v>no pattern</v>
      </c>
      <c r="AB88" s="39">
        <f>COUNTIF($H88:$AA88,"RG")</f>
        <v>2</v>
      </c>
      <c r="AC88" s="46">
        <f>COUNTIF($H88:$AA88,"RGBK")</f>
        <v>1</v>
      </c>
      <c r="AD88" s="47">
        <f>COUNTIF($H88:$AA88,"BL")</f>
        <v>0</v>
      </c>
      <c r="AE88" s="48">
        <f>COUNTIF($H88:$AA88,"everywhere")</f>
        <v>0</v>
      </c>
      <c r="AF88" s="169" t="s">
        <v>14</v>
      </c>
      <c r="AG88" s="14"/>
    </row>
    <row r="89" spans="1:33" ht="15.75" customHeight="1" x14ac:dyDescent="0.75">
      <c r="A89" s="95">
        <v>557.22469999999998</v>
      </c>
      <c r="B89" s="99" t="s">
        <v>46</v>
      </c>
      <c r="C89" s="104" t="s">
        <v>290</v>
      </c>
      <c r="D89" s="112">
        <v>87.971218520256528</v>
      </c>
      <c r="E89" s="45">
        <v>91.177850774284366</v>
      </c>
      <c r="F89" s="45">
        <v>87.439386829344599</v>
      </c>
      <c r="G89" s="45">
        <v>100</v>
      </c>
      <c r="H89" s="113" t="str">
        <f>IF(AND(D89/F89&gt;1.2, D89/G89&gt;1.2,E89/F89&gt;1.2,E89/G89&gt;1.2,D89/E89&lt;1.5), "RG","no pattern")</f>
        <v>no pattern</v>
      </c>
      <c r="I89" s="113" t="str">
        <f>IF(AND(D89/G89&gt;1.2, E89/G89&gt;1.2,F89/G89&gt;1.2, D89/F89&lt;1.5, E89/F89&lt;1.4), "RGBK","no pattern")</f>
        <v>no pattern</v>
      </c>
      <c r="J89" s="113" t="str">
        <f>IF(AND(G89/D89&gt;1.05, G89/E89&gt;1.05,G89/F89&gt;1.05), "BL","no pattern")</f>
        <v>BL</v>
      </c>
      <c r="K89" s="44" t="s">
        <v>24</v>
      </c>
      <c r="L89" s="112">
        <v>100</v>
      </c>
      <c r="M89" s="45">
        <v>72.588832487309645</v>
      </c>
      <c r="N89" s="45">
        <v>73.942470389170893</v>
      </c>
      <c r="O89" s="45">
        <v>47.377326565143818</v>
      </c>
      <c r="P89" s="113" t="str">
        <f>IF(AND(L89/N89&gt;1.2, L89/O89&gt;1.2,M89/N89&gt;1.2,M89/O89&gt;1.2,L89/M89&lt;1.5), "RG","no pattern")</f>
        <v>no pattern</v>
      </c>
      <c r="Q89" s="113" t="str">
        <f>IF(AND(L89/O89&gt;1.2, M89/O89&gt;1.2,N89/O89&gt;1.2, L89/N89&lt;1.5, M89/N89&lt;1.4), "RGBK","no pattern")</f>
        <v>RGBK</v>
      </c>
      <c r="R89" s="113" t="str">
        <f>IF(AND(O89/L89&gt;1.03, O89/M89&gt;1.03,O89/N89&gt;1.03), "BL","no pattern")</f>
        <v>no pattern</v>
      </c>
      <c r="S89" s="44" t="str">
        <f>IF(AND(L89/M89&lt;1.2, M89/N89&lt;1.2,N89/L89&lt;1.2,O89/L89&lt;1.2, O89/M89&lt;1.2,O89/N89&lt;1.2,L89/O89&lt;1.2), "everywhere","no pattern")</f>
        <v>no pattern</v>
      </c>
      <c r="T89" s="112">
        <v>95.504926108374391</v>
      </c>
      <c r="U89" s="45">
        <v>95.073891625615772</v>
      </c>
      <c r="V89" s="45">
        <v>96.490147783251231</v>
      </c>
      <c r="W89" s="45">
        <v>99.999999999999986</v>
      </c>
      <c r="X89" s="113" t="str">
        <f>IF(AND(T89/V89&gt;1.2, T89/W89&gt;1.2,U89/V89&gt;1.2,U89/W89&gt;1.2,T89/U89&lt;1.5), "RG","no pattern")</f>
        <v>no pattern</v>
      </c>
      <c r="Y89" s="113" t="str">
        <f>IF(AND(T89/W89&gt;1.2, U89/W89&gt;1.2,V89/W89&gt;1.2, T89/V89&lt;1.5, U89/V89&lt;1.4), "RGBK","no pattern")</f>
        <v>no pattern</v>
      </c>
      <c r="Z89" s="113" t="str">
        <f>IF(AND(W89/T89&gt;1.05, W89/U89&gt;1.05,W89/V89&gt;1.05), "BL","no pattern")</f>
        <v>no pattern</v>
      </c>
      <c r="AA89" s="44" t="str">
        <f>IF(AND(T89/U89&lt;1.2, V89/T89&lt;1.2,V89/T89&lt;1.2,W89/T89&lt;1.2, W89/U89&lt;1.2,W89/V89&lt;1.2,T89/W89&lt;1.2), "everywhere","no pattern")</f>
        <v>everywhere</v>
      </c>
      <c r="AB89" s="39">
        <f>COUNTIF($H89:$AA89,"RG")</f>
        <v>0</v>
      </c>
      <c r="AC89" s="46">
        <f>COUNTIF($H89:$AA89,"RGBK")</f>
        <v>1</v>
      </c>
      <c r="AD89" s="47">
        <f>COUNTIF($H89:$AA89,"BL")</f>
        <v>1</v>
      </c>
      <c r="AE89" s="48">
        <f>COUNTIF($H89:$AA89,"everywhere")</f>
        <v>1</v>
      </c>
      <c r="AF89" s="169" t="s">
        <v>9</v>
      </c>
      <c r="AG89" s="14"/>
    </row>
    <row r="90" spans="1:33" ht="15.75" customHeight="1" x14ac:dyDescent="0.75">
      <c r="A90" s="95">
        <v>664.41930000000002</v>
      </c>
      <c r="B90" s="99" t="s">
        <v>287</v>
      </c>
      <c r="C90" s="104" t="s">
        <v>288</v>
      </c>
      <c r="D90" s="110">
        <v>88.867562380038393</v>
      </c>
      <c r="E90" s="33">
        <v>90.211132437619966</v>
      </c>
      <c r="F90" s="33">
        <v>100</v>
      </c>
      <c r="G90" s="33">
        <v>85.988483685220729</v>
      </c>
      <c r="H90" s="111" t="str">
        <f>IF(AND(D90/F90&gt;1.2, D90/G90&gt;1.2,E90/F90&gt;1.2,E90/G90&gt;1.2,D90/E90&lt;1.3), "RG","no pattern")</f>
        <v>no pattern</v>
      </c>
      <c r="I90" s="111" t="str">
        <f>IF(AND(D90/G90&gt;1.2, E90/G90&gt;1.2,F90/G90&gt;1.2, D90/F90&lt;1.5, E90/F90&lt;1.4), "RGBK","no pattern")</f>
        <v>no pattern</v>
      </c>
      <c r="J90" s="111" t="str">
        <f>IF(AND(G90/D90&gt;1.05, G90/E90&gt;1.05,G90/F90&gt;1.05), "BL","no pattern")</f>
        <v>no pattern</v>
      </c>
      <c r="K90" s="38" t="str">
        <f>IF(AND(D90/E90&lt;1.2, E90/F90&lt;1.2,F90/D90&lt;1.2,G90/D90&lt;1.2, G90/E90&lt;1.2,G90/F90&lt;1.2,D90/G90&lt;1.2), "everywhere","no pattern")</f>
        <v>everywhere</v>
      </c>
      <c r="L90" s="110">
        <v>94.31592861863848</v>
      </c>
      <c r="M90" s="33">
        <v>99.999999999999986</v>
      </c>
      <c r="N90" s="33">
        <v>94.514210178453411</v>
      </c>
      <c r="O90" s="33">
        <v>77.858559153998684</v>
      </c>
      <c r="P90" s="111" t="str">
        <f>IF(AND(L90/N90&gt;1.2, L90/O90&gt;1.2,M90/N90&gt;1.2,M90/O90&gt;1.2,L90/M90&lt;1.5), "RG","no pattern")</f>
        <v>no pattern</v>
      </c>
      <c r="Q90" s="111" t="str">
        <f>IF(AND(L90/O90&gt;1.2, M90/O90&gt;1.2,N90/O90&gt;1.2, L90/N90&lt;1.5, M90/N90&lt;1.4), "RGBK","no pattern")</f>
        <v>RGBK</v>
      </c>
      <c r="R90" s="111" t="str">
        <f>IF(AND(O90/L90&gt;1.05, O90/M90&gt;1.05,O90/N90&gt;1.05), "BL","no pattern")</f>
        <v>no pattern</v>
      </c>
      <c r="S90" s="38" t="str">
        <f>IF(AND(L90/M90&lt;1.2, M90/N90&lt;1.2,N90/L90&lt;1.2,O90/L90&lt;1.2, O90/M90&lt;1.2,O90/N90&lt;1.2,L90/O90&lt;1.2), "everywhere","no pattern")</f>
        <v>no pattern</v>
      </c>
      <c r="T90" s="110">
        <v>90.21909233176838</v>
      </c>
      <c r="U90" s="33">
        <v>93.192488262910786</v>
      </c>
      <c r="V90" s="33">
        <v>100</v>
      </c>
      <c r="W90" s="33">
        <v>76.760563380281695</v>
      </c>
      <c r="X90" s="111" t="str">
        <f>IF(AND(T90/V90&gt;1.2, T90/W90&gt;1.2,U90/V90&gt;1.2,U90/W90&gt;1.2,T90/U90&lt;1.5), "RG","no pattern")</f>
        <v>no pattern</v>
      </c>
      <c r="Y90" s="111" t="str">
        <f>IF(AND(T90/W90&gt;1.2, U90/W90&gt;1.2,V90/W90&gt;1.2, T90/V90&lt;1.5, U90/V90&lt;1.4), "RGBK","no pattern")</f>
        <v>no pattern</v>
      </c>
      <c r="Z90" s="111" t="str">
        <f>IF(AND(W90/T90&gt;1.05, W90/U90&gt;1.05,W90/V90&gt;1.05), "BL","no pattern")</f>
        <v>no pattern</v>
      </c>
      <c r="AA90" s="38" t="str">
        <f>IF(AND(T90/U90&lt;1.2, V90/T90&lt;1.2,V90/T90&lt;1.2,W90/T90&lt;1.2, W90/U90&lt;1.2,W90/V90&lt;1.2,T90/W90&lt;1.2), "everywhere","no pattern")</f>
        <v>everywhere</v>
      </c>
      <c r="AB90" s="39">
        <f>COUNTIF($H90:$AA90,"RG")</f>
        <v>0</v>
      </c>
      <c r="AC90" s="46">
        <f>COUNTIF($H90:$AA90,"RGBK")</f>
        <v>1</v>
      </c>
      <c r="AD90" s="47">
        <f>COUNTIF($H90:$AA90,"BL")</f>
        <v>0</v>
      </c>
      <c r="AE90" s="48">
        <f>COUNTIF($H90:$AA90,"everywhere")</f>
        <v>2</v>
      </c>
      <c r="AF90" s="37" t="s">
        <v>9</v>
      </c>
      <c r="AG90" s="14"/>
    </row>
    <row r="91" spans="1:33" ht="15.75" customHeight="1" x14ac:dyDescent="0.75">
      <c r="A91" s="95">
        <v>667.52440000000001</v>
      </c>
      <c r="B91" s="99" t="s">
        <v>200</v>
      </c>
      <c r="C91" s="104" t="s">
        <v>291</v>
      </c>
      <c r="D91" s="112">
        <v>93.750000000000014</v>
      </c>
      <c r="E91" s="45">
        <v>98.4375</v>
      </c>
      <c r="F91" s="45">
        <v>97.395833333333314</v>
      </c>
      <c r="G91" s="45">
        <v>100</v>
      </c>
      <c r="H91" s="113" t="str">
        <f>IF(AND(D91/F91&gt;1.2, D91/G91&gt;1.2,E91/F91&gt;1.2,E91/G91&gt;1.2,D91/E91&lt;1.5), "RG","no pattern")</f>
        <v>no pattern</v>
      </c>
      <c r="I91" s="113" t="str">
        <f>IF(AND(D91/G91&gt;1.2, E91/G91&gt;1.2,F91/G91&gt;1.2, D91/F91&lt;1.5, E91/F91&lt;1.4), "RGBK","no pattern")</f>
        <v>no pattern</v>
      </c>
      <c r="J91" s="113" t="str">
        <f>IF(AND(G91/D91&gt;1.05, G91/E91&gt;1.05,G91/F91&gt;1.05), "BL","no pattern")</f>
        <v>no pattern</v>
      </c>
      <c r="K91" s="44" t="str">
        <f>IF(AND(D91/E91&lt;1.2, E91/F91&lt;1.2,F91/D91&lt;1.2,G91/D91&lt;1.2, G91/E91&lt;1.2,G91/F91&lt;1.2,D91/G91&lt;1.2), "everywhere","no pattern")</f>
        <v>everywhere</v>
      </c>
      <c r="L91" s="112">
        <v>87.837837837837839</v>
      </c>
      <c r="M91" s="45">
        <v>47.297297297297298</v>
      </c>
      <c r="N91" s="45">
        <v>100</v>
      </c>
      <c r="O91" s="45">
        <v>29.729729729729733</v>
      </c>
      <c r="P91" s="113" t="str">
        <f>IF(AND(L91/N91&gt;1.2, L91/O91&gt;1.2,M91/N91&gt;1.2,M91/O91&gt;1.2,L91/M91&lt;1.5), "RG","no pattern")</f>
        <v>no pattern</v>
      </c>
      <c r="Q91" s="113" t="str">
        <f>IF(AND(L91/O91&gt;1.2, M91/O91&gt;1.2,N91/O91&gt;1.2, L91/N91&lt;1.5, M91/N91&lt;1.4), "RGBK","no pattern")</f>
        <v>RGBK</v>
      </c>
      <c r="R91" s="113" t="str">
        <f>IF(AND(O91/L91&gt;1.03, O91/M91&gt;1.03,O91/N91&gt;1.03), "BL","no pattern")</f>
        <v>no pattern</v>
      </c>
      <c r="S91" s="44" t="str">
        <f>IF(AND(L91/M91&lt;1.2, M91/N91&lt;1.2,N91/L91&lt;1.2,O91/L91&lt;1.2, O91/M91&lt;1.2,O91/N91&lt;1.2,L91/O91&lt;1.2), "everywhere","no pattern")</f>
        <v>no pattern</v>
      </c>
      <c r="T91" s="112">
        <v>80.357142857142861</v>
      </c>
      <c r="U91" s="45">
        <v>96.428571428571416</v>
      </c>
      <c r="V91" s="45">
        <v>100</v>
      </c>
      <c r="W91" s="45">
        <v>87.053571428571431</v>
      </c>
      <c r="X91" s="113" t="str">
        <f>IF(AND(T91/V91&gt;1.2, T91/W91&gt;1.2,U91/V91&gt;1.2,U91/W91&gt;1.2,T91/U91&lt;1.5), "RG","no pattern")</f>
        <v>no pattern</v>
      </c>
      <c r="Y91" s="113" t="str">
        <f>IF(AND(T91/W91&gt;1.2, U91/W91&gt;1.2,V91/W91&gt;1.2, T91/V91&lt;1.5, U91/V91&lt;1.4), "RGBK","no pattern")</f>
        <v>no pattern</v>
      </c>
      <c r="Z91" s="113" t="str">
        <f>IF(AND(W91/T91&gt;1.05, W91/U91&gt;1.05,W91/V91&gt;1.05), "BL","no pattern")</f>
        <v>no pattern</v>
      </c>
      <c r="AA91" s="44" t="s">
        <v>9</v>
      </c>
      <c r="AB91" s="39">
        <f>COUNTIF($H91:$AA91,"RG")</f>
        <v>0</v>
      </c>
      <c r="AC91" s="46">
        <f>COUNTIF($H91:$AA91,"RGBK")</f>
        <v>1</v>
      </c>
      <c r="AD91" s="47">
        <f>COUNTIF($H91:$AA91,"BL")</f>
        <v>0</v>
      </c>
      <c r="AE91" s="48">
        <f>COUNTIF($H91:$AA91,"everywhere")</f>
        <v>2</v>
      </c>
      <c r="AF91" s="37" t="s">
        <v>9</v>
      </c>
      <c r="AG91" s="14"/>
    </row>
    <row r="92" spans="1:33" ht="15.75" customHeight="1" x14ac:dyDescent="0.75">
      <c r="A92" s="95">
        <v>732.48149999999998</v>
      </c>
      <c r="B92" s="100" t="s">
        <v>285</v>
      </c>
      <c r="C92" s="104" t="s">
        <v>288</v>
      </c>
      <c r="D92" s="110">
        <v>100.00000000000001</v>
      </c>
      <c r="E92" s="33">
        <v>100.00000000000001</v>
      </c>
      <c r="F92" s="33">
        <v>27.272727272727277</v>
      </c>
      <c r="G92" s="33">
        <v>18.18181818181818</v>
      </c>
      <c r="H92" s="111" t="str">
        <f>IF(AND(D92/F92&gt;1.2, D92/G92&gt;1.2,E92/F92&gt;1.2,E92/G92&gt;1.2,D92/E92&lt;1.3), "RG","no pattern")</f>
        <v>RG</v>
      </c>
      <c r="I92" s="111" t="str">
        <f>IF(AND(D92/G92&gt;1.2, E92/G92&gt;1.2,F92/G92&gt;1.2, D92/F92&lt;1.5, E92/F92&lt;1.4), "RGBK","no pattern")</f>
        <v>no pattern</v>
      </c>
      <c r="J92" s="111" t="str">
        <f>IF(AND(G92/D92&gt;1.05, G92/E92&gt;1.05,G92/F92&gt;1.05), "BL","no pattern")</f>
        <v>no pattern</v>
      </c>
      <c r="K92" s="38" t="str">
        <f>IF(AND(D92/E92&lt;1.2, E92/F92&lt;1.2,F92/D92&lt;1.2,G92/D92&lt;1.2, G92/E92&lt;1.2,G92/F92&lt;1.2,D92/G92&lt;1.2), "everywhere","no pattern")</f>
        <v>no pattern</v>
      </c>
      <c r="L92" s="110">
        <v>73.68421052631578</v>
      </c>
      <c r="M92" s="33">
        <v>100</v>
      </c>
      <c r="N92" s="33">
        <v>36.84210526315789</v>
      </c>
      <c r="O92" s="33">
        <v>15.789473684210527</v>
      </c>
      <c r="P92" s="111" t="str">
        <f>IF(AND(L92/N92&gt;1.2, L92/O92&gt;1.2,M92/N92&gt;1.2,M92/O92&gt;1.2,L92/M92&lt;1.5), "RG","no pattern")</f>
        <v>RG</v>
      </c>
      <c r="Q92" s="111" t="str">
        <f>IF(AND(L92/O92&gt;1.2, M92/O92&gt;1.2,N92/O92&gt;1.2, L92/N92&lt;1.5, M92/N92&lt;1.4), "RGBK","no pattern")</f>
        <v>no pattern</v>
      </c>
      <c r="R92" s="111" t="str">
        <f>IF(AND(O92/L92&gt;1.05, O92/M92&gt;1.05,O92/N92&gt;1.05), "BL","no pattern")</f>
        <v>no pattern</v>
      </c>
      <c r="S92" s="38" t="str">
        <f>IF(AND(L92/M92&lt;1.2, M92/N92&lt;1.2,N92/L92&lt;1.2,O92/L92&lt;1.2, O92/M92&lt;1.2,O92/N92&lt;1.2,L92/O92&lt;1.2), "everywhere","no pattern")</f>
        <v>no pattern</v>
      </c>
      <c r="T92" s="110">
        <v>100</v>
      </c>
      <c r="U92" s="33">
        <v>52.631578947368418</v>
      </c>
      <c r="V92" s="33">
        <v>73.68421052631578</v>
      </c>
      <c r="W92" s="33">
        <v>15.789473684210527</v>
      </c>
      <c r="X92" s="111" t="str">
        <f>IF(AND(T92/V92&gt;1.2, T92/W92&gt;1.2,U92/V92&gt;1.2,U92/W92&gt;1.2,T92/U92&lt;1.5), "RG","no pattern")</f>
        <v>no pattern</v>
      </c>
      <c r="Y92" s="111" t="str">
        <f>IF(AND(T92/W92&gt;1.2, U92/W92&gt;1.2,V92/W92&gt;1.2, T92/V92&lt;1.5, U92/V92&lt;1.4), "RGBK","no pattern")</f>
        <v>RGBK</v>
      </c>
      <c r="Z92" s="111" t="str">
        <f>IF(AND(W92/T92&gt;1.05, W92/U92&gt;1.05,W92/V92&gt;1.05), "BL","no pattern")</f>
        <v>no pattern</v>
      </c>
      <c r="AA92" s="38" t="str">
        <f>IF(AND(T92/U92&lt;1.2, V92/T92&lt;1.2,V92/T92&lt;1.2,W92/T92&lt;1.2, W92/U92&lt;1.2,W92/V92&lt;1.2,T92/W92&lt;1.2), "everywhere","no pattern")</f>
        <v>no pattern</v>
      </c>
      <c r="AB92" s="39">
        <f>COUNTIF($H92:$AA92,"RG")</f>
        <v>2</v>
      </c>
      <c r="AC92" s="46">
        <f>COUNTIF($H92:$AA92,"RGBK")</f>
        <v>1</v>
      </c>
      <c r="AD92" s="47">
        <f>COUNTIF($H92:$AA92,"BL")</f>
        <v>0</v>
      </c>
      <c r="AE92" s="48">
        <f>COUNTIF($H92:$AA92,"everywhere")</f>
        <v>0</v>
      </c>
      <c r="AF92" s="37" t="s">
        <v>14</v>
      </c>
      <c r="AG92" s="14"/>
    </row>
    <row r="93" spans="1:33" ht="15.75" customHeight="1" x14ac:dyDescent="0.75">
      <c r="A93" s="95">
        <v>816.54849999999999</v>
      </c>
      <c r="B93" s="99" t="s">
        <v>223</v>
      </c>
      <c r="C93" s="104" t="s">
        <v>291</v>
      </c>
      <c r="D93" s="112">
        <v>98.357487922705332</v>
      </c>
      <c r="E93" s="45">
        <v>88.695652173913047</v>
      </c>
      <c r="F93" s="45">
        <v>100</v>
      </c>
      <c r="G93" s="45">
        <v>80.772946859903399</v>
      </c>
      <c r="H93" s="113" t="str">
        <f>IF(AND(D93/F93&gt;1.2, D93/G93&gt;1.2,E93/F93&gt;1.2,E93/G93&gt;1.2,D93/E93&lt;1.5), "RG","no pattern")</f>
        <v>no pattern</v>
      </c>
      <c r="I93" s="113" t="str">
        <f>IF(AND(D93/G93&gt;1.2, E93/G93&gt;1.2,F93/G93&gt;1.2, D93/F93&lt;1.5, E93/F93&lt;1.4), "RGBK","no pattern")</f>
        <v>no pattern</v>
      </c>
      <c r="J93" s="113" t="str">
        <f>IF(AND(G93/D93&gt;1.05, G93/E93&gt;1.05,G93/F93&gt;1.05), "BL","no pattern")</f>
        <v>no pattern</v>
      </c>
      <c r="K93" s="44" t="s">
        <v>9</v>
      </c>
      <c r="L93" s="112">
        <v>100.00000000000001</v>
      </c>
      <c r="M93" s="45">
        <v>94.785276073619613</v>
      </c>
      <c r="N93" s="45">
        <v>83.128834355828218</v>
      </c>
      <c r="O93" s="45">
        <v>84.662576687116555</v>
      </c>
      <c r="P93" s="113" t="str">
        <f>IF(AND(L93/N93&gt;1.2, L93/O93&gt;1.2,M93/N93&gt;1.2,M93/O93&gt;1.2,L93/M93&lt;1.5), "RG","no pattern")</f>
        <v>no pattern</v>
      </c>
      <c r="Q93" s="113" t="str">
        <f>IF(AND(L93/O93&gt;1.2, M93/O93&gt;1.2,N93/O93&gt;1.2, L93/N93&lt;1.5, M93/N93&lt;1.4), "RGBK","no pattern")</f>
        <v>no pattern</v>
      </c>
      <c r="R93" s="113" t="str">
        <f>IF(AND(O93/L93&gt;1.03, O93/M93&gt;1.03,O93/N93&gt;1.03), "BL","no pattern")</f>
        <v>no pattern</v>
      </c>
      <c r="S93" s="44" t="str">
        <f>IF(AND(L93/M93&lt;1.2, M93/N93&lt;1.2,N93/L93&lt;1.2,O93/L93&lt;1.2, O93/M93&lt;1.2,O93/N93&lt;1.2,L93/O93&lt;1.2), "everywhere","no pattern")</f>
        <v>everywhere</v>
      </c>
      <c r="T93" s="112">
        <v>84.507042253521121</v>
      </c>
      <c r="U93" s="45">
        <v>100</v>
      </c>
      <c r="V93" s="45">
        <v>91.549295774647874</v>
      </c>
      <c r="W93" s="45">
        <v>69.014084507042242</v>
      </c>
      <c r="X93" s="113" t="str">
        <f>IF(AND(T93/V93&gt;1.2, T93/W93&gt;1.2,U93/V93&gt;1.2,U93/W93&gt;1.2,T93/U93&lt;1.5), "RG","no pattern")</f>
        <v>no pattern</v>
      </c>
      <c r="Y93" s="113" t="str">
        <f>IF(AND(T93/W93&gt;1.2, U93/W93&gt;1.2,V93/W93&gt;1.2, T93/V93&lt;1.5, U93/V93&lt;1.4), "RGBK","no pattern")</f>
        <v>RGBK</v>
      </c>
      <c r="Z93" s="113" t="str">
        <f>IF(AND(W93/T93&gt;1.05, W93/U93&gt;1.05,W93/V93&gt;1.05), "BL","no pattern")</f>
        <v>no pattern</v>
      </c>
      <c r="AA93" s="44" t="str">
        <f>IF(AND(T93/U93&lt;1.2, V93/T93&lt;1.2,V93/T93&lt;1.2,W93/T93&lt;1.2, W93/U93&lt;1.2,W93/V93&lt;1.2,T93/W93&lt;1.2), "everywhere","no pattern")</f>
        <v>no pattern</v>
      </c>
      <c r="AB93" s="39">
        <f>COUNTIF($H93:$AA93,"RG")</f>
        <v>0</v>
      </c>
      <c r="AC93" s="46">
        <f>COUNTIF($H93:$AA93,"RGBK")</f>
        <v>1</v>
      </c>
      <c r="AD93" s="47">
        <f>COUNTIF($H93:$AA93,"BL")</f>
        <v>0</v>
      </c>
      <c r="AE93" s="48">
        <f>COUNTIF($H93:$AA93,"everywhere")</f>
        <v>2</v>
      </c>
      <c r="AF93" s="37" t="s">
        <v>9</v>
      </c>
      <c r="AG93" s="14"/>
    </row>
    <row r="94" spans="1:33" ht="15.75" customHeight="1" x14ac:dyDescent="0.75">
      <c r="A94" s="95">
        <v>887.55960000000005</v>
      </c>
      <c r="B94" s="99" t="s">
        <v>196</v>
      </c>
      <c r="C94" s="104" t="s">
        <v>288</v>
      </c>
      <c r="D94" s="110">
        <v>96.653653095370871</v>
      </c>
      <c r="E94" s="33">
        <v>100</v>
      </c>
      <c r="F94" s="33">
        <v>87.897378694924697</v>
      </c>
      <c r="G94" s="33">
        <v>75.683212493028435</v>
      </c>
      <c r="H94" s="111" t="str">
        <f>IF(AND(D94/F94&gt;1.2, D94/G94&gt;1.2,E94/F94&gt;1.2,E94/G94&gt;1.2,D94/E94&lt;1.3), "RG","no pattern")</f>
        <v>no pattern</v>
      </c>
      <c r="I94" s="111" t="s">
        <v>13</v>
      </c>
      <c r="J94" s="111" t="str">
        <f>IF(AND(G94/D94&gt;1.05, G94/E94&gt;1.05,G94/F94&gt;1.05), "BL","no pattern")</f>
        <v>no pattern</v>
      </c>
      <c r="K94" s="38" t="str">
        <f>IF(AND(D94/E94&lt;1.2, E94/F94&lt;1.2,F94/D94&lt;1.2,G94/D94&lt;1.2, G94/E94&lt;1.2,G94/F94&lt;1.2,D94/G94&lt;1.2), "everywhere","no pattern")</f>
        <v>no pattern</v>
      </c>
      <c r="L94" s="110">
        <v>88.479262672811075</v>
      </c>
      <c r="M94" s="33">
        <v>76.036866359447018</v>
      </c>
      <c r="N94" s="33">
        <v>100.00000000000001</v>
      </c>
      <c r="O94" s="33">
        <v>85.714285714285708</v>
      </c>
      <c r="P94" s="111" t="str">
        <f>IF(AND(L94/N94&gt;1.2, L94/O94&gt;1.2,M94/N94&gt;1.2,M94/O94&gt;1.2,L94/M94&lt;1.5), "RG","no pattern")</f>
        <v>no pattern</v>
      </c>
      <c r="Q94" s="111" t="str">
        <f>IF(AND(L94/O94&gt;1.2, M94/O94&gt;1.2,N94/O94&gt;1.2, L94/N94&lt;1.5, M94/N94&lt;1.4), "RGBK","no pattern")</f>
        <v>no pattern</v>
      </c>
      <c r="R94" s="111" t="str">
        <f>IF(AND(O94/L94&gt;1.05, O94/M94&gt;1.05,O94/N94&gt;1.05), "BL","no pattern")</f>
        <v>no pattern</v>
      </c>
      <c r="S94" s="38" t="str">
        <f>IF(AND(L94/M94&lt;1.2, M94/N94&lt;1.2,N94/L94&lt;1.2,O94/L94&lt;1.2, O94/M94&lt;1.2,O94/N94&lt;1.2,L94/O94&lt;1.2), "everywhere","no pattern")</f>
        <v>everywhere</v>
      </c>
      <c r="T94" s="110">
        <v>100</v>
      </c>
      <c r="U94" s="33">
        <v>88.840262582056894</v>
      </c>
      <c r="V94" s="33">
        <v>92.778993435448584</v>
      </c>
      <c r="W94" s="33">
        <v>78.55579868708972</v>
      </c>
      <c r="X94" s="111" t="str">
        <f>IF(AND(T94/V94&gt;1.2, T94/W94&gt;1.2,U94/V94&gt;1.2,U94/W94&gt;1.2,T94/U94&lt;1.5), "RG","no pattern")</f>
        <v>no pattern</v>
      </c>
      <c r="Y94" s="111" t="str">
        <f>IF(AND(T94/W94&gt;1.2, U94/W94&gt;1.2,V94/W94&gt;1.2, T94/V94&lt;1.5, U94/V94&lt;1.4), "RGBK","no pattern")</f>
        <v>no pattern</v>
      </c>
      <c r="Z94" s="111" t="str">
        <f>IF(AND(W94/T94&gt;1.05, W94/U94&gt;1.05,W94/V94&gt;1.05), "BL","no pattern")</f>
        <v>no pattern</v>
      </c>
      <c r="AA94" s="38" t="s">
        <v>9</v>
      </c>
      <c r="AB94" s="39">
        <f>COUNTIF($H94:$AA94,"RG")</f>
        <v>0</v>
      </c>
      <c r="AC94" s="46">
        <f>COUNTIF($H94:$AA94,"RGBK")</f>
        <v>1</v>
      </c>
      <c r="AD94" s="47">
        <f>COUNTIF($H94:$AA94,"BL")</f>
        <v>0</v>
      </c>
      <c r="AE94" s="48">
        <f>COUNTIF($H94:$AA94,"everywhere")</f>
        <v>2</v>
      </c>
      <c r="AF94" s="37" t="s">
        <v>9</v>
      </c>
      <c r="AG94" s="14"/>
    </row>
    <row r="95" spans="1:33" ht="15.75" customHeight="1" x14ac:dyDescent="0.75">
      <c r="A95" s="95">
        <v>225.1857</v>
      </c>
      <c r="B95" s="99" t="s">
        <v>173</v>
      </c>
      <c r="C95" s="104" t="s">
        <v>288</v>
      </c>
      <c r="D95" s="110">
        <v>100</v>
      </c>
      <c r="E95" s="33">
        <v>93.478260869565219</v>
      </c>
      <c r="F95" s="33">
        <v>89.130434782608702</v>
      </c>
      <c r="G95" s="33">
        <v>66.847826086956516</v>
      </c>
      <c r="H95" s="111" t="str">
        <f>IF(AND(D95/F95&gt;1.2, D95/G95&gt;1.2,E95/F95&gt;1.2,E95/G95&gt;1.2,D95/E95&lt;1.3), "RG","no pattern")</f>
        <v>no pattern</v>
      </c>
      <c r="I95" s="111" t="str">
        <f>IF(AND(D95/G95&gt;1.2, E95/G95&gt;1.2,F95/G95&gt;1.2, D95/F95&lt;1.5, E95/F95&lt;1.4), "RGBK","no pattern")</f>
        <v>RGBK</v>
      </c>
      <c r="J95" s="111" t="str">
        <f>IF(AND(G95/D95&gt;1.05, G95/E95&gt;1.05,G95/F95&gt;1.05), "BL","no pattern")</f>
        <v>no pattern</v>
      </c>
      <c r="K95" s="38" t="str">
        <f>IF(AND(D95/E95&lt;1.2, E95/F95&lt;1.2,F95/D95&lt;1.2,G95/D95&lt;1.2, G95/E95&lt;1.2,G95/F95&lt;1.2,D95/G95&lt;1.2), "everywhere","no pattern")</f>
        <v>no pattern</v>
      </c>
      <c r="L95" s="110">
        <v>96.634615384615387</v>
      </c>
      <c r="M95" s="33">
        <v>94.230769230769241</v>
      </c>
      <c r="N95" s="33">
        <v>100</v>
      </c>
      <c r="O95" s="33">
        <v>69.230769230769226</v>
      </c>
      <c r="P95" s="111" t="str">
        <f>IF(AND(L95/N95&gt;1.2, L95/O95&gt;1.2,M95/N95&gt;1.2,M95/O95&gt;1.2,L95/M95&lt;1.5), "RG","no pattern")</f>
        <v>no pattern</v>
      </c>
      <c r="Q95" s="111" t="str">
        <f>IF(AND(L95/O95&gt;1.2, M95/O95&gt;1.2,N95/O95&gt;1.2, L95/N95&lt;1.5, M95/N95&lt;1.4), "RGBK","no pattern")</f>
        <v>RGBK</v>
      </c>
      <c r="R95" s="111" t="str">
        <f>IF(AND(O95/L95&gt;1.05, O95/M95&gt;1.05,O95/N95&gt;1.05), "BL","no pattern")</f>
        <v>no pattern</v>
      </c>
      <c r="S95" s="38" t="str">
        <f>IF(AND(L95/M95&lt;1.2, M95/N95&lt;1.2,N95/L95&lt;1.2,O95/L95&lt;1.2, O95/M95&lt;1.2,O95/N95&lt;1.2,L95/O95&lt;1.2), "everywhere","no pattern")</f>
        <v>no pattern</v>
      </c>
      <c r="T95" s="110">
        <v>100</v>
      </c>
      <c r="U95" s="33">
        <v>99.020480854853062</v>
      </c>
      <c r="V95" s="33">
        <v>99.910952804986636</v>
      </c>
      <c r="W95" s="33">
        <v>98.842386464826362</v>
      </c>
      <c r="X95" s="111" t="str">
        <f>IF(AND(T95/V95&gt;1.2, T95/W95&gt;1.2,U95/V95&gt;1.2,U95/W95&gt;1.2,T95/U95&lt;1.5), "RG","no pattern")</f>
        <v>no pattern</v>
      </c>
      <c r="Y95" s="111" t="str">
        <f>IF(AND(T95/W95&gt;1.2, U95/W95&gt;1.2,V95/W95&gt;1.2, T95/V95&lt;1.5, U95/V95&lt;1.4), "RGBK","no pattern")</f>
        <v>no pattern</v>
      </c>
      <c r="Z95" s="111" t="str">
        <f>IF(AND(W95/T95&gt;1.05, W95/U95&gt;1.05,W95/V95&gt;1.05), "BL","no pattern")</f>
        <v>no pattern</v>
      </c>
      <c r="AA95" s="38" t="str">
        <f>IF(AND(T95/U95&lt;1.2, V95/T95&lt;1.2,V95/T95&lt;1.2,W95/T95&lt;1.2, W95/U95&lt;1.2,W95/V95&lt;1.2,T95/W95&lt;1.2), "everywhere","no pattern")</f>
        <v>everywhere</v>
      </c>
      <c r="AB95" s="39">
        <f>COUNTIF($H95:$AA95,"RG")</f>
        <v>0</v>
      </c>
      <c r="AC95" s="46">
        <f>COUNTIF($H95:$AA95,"RGBK")</f>
        <v>2</v>
      </c>
      <c r="AD95" s="47">
        <f>COUNTIF($H95:$AA95,"BL")</f>
        <v>0</v>
      </c>
      <c r="AE95" s="48">
        <f>COUNTIF($H95:$AA95,"everywhere")</f>
        <v>1</v>
      </c>
      <c r="AF95" s="169" t="s">
        <v>14</v>
      </c>
      <c r="AG95" s="14"/>
    </row>
    <row r="96" spans="1:33" ht="15.75" customHeight="1" x14ac:dyDescent="0.75">
      <c r="A96" s="95">
        <v>251.2013</v>
      </c>
      <c r="B96" s="99" t="s">
        <v>174</v>
      </c>
      <c r="C96" s="104" t="s">
        <v>288</v>
      </c>
      <c r="D96" s="110">
        <v>100</v>
      </c>
      <c r="E96" s="33">
        <v>90.318772136953953</v>
      </c>
      <c r="F96" s="33">
        <v>78.984651711924442</v>
      </c>
      <c r="G96" s="33">
        <v>25.619834710743802</v>
      </c>
      <c r="H96" s="111" t="str">
        <f>IF(AND(D96/F96&gt;1.2, D96/G96&gt;1.2,E96/F96&gt;1.2,E96/G96&gt;1.2,D96/E96&lt;1.3), "RG","no pattern")</f>
        <v>no pattern</v>
      </c>
      <c r="I96" s="111" t="str">
        <f>IF(AND(D96/G96&gt;1.2, E96/G96&gt;1.2,F96/G96&gt;1.2, D96/F96&lt;1.5, E96/F96&lt;1.4), "RGBK","no pattern")</f>
        <v>RGBK</v>
      </c>
      <c r="J96" s="111" t="str">
        <f>IF(AND(G96/D96&gt;1.05, G96/E96&gt;1.05,G96/F96&gt;1.05), "BL","no pattern")</f>
        <v>no pattern</v>
      </c>
      <c r="K96" s="38" t="str">
        <f>IF(AND(D96/E96&lt;1.2, E96/F96&lt;1.2,F96/D96&lt;1.2,G96/D96&lt;1.2, G96/E96&lt;1.2,G96/F96&lt;1.2,D96/G96&lt;1.2), "everywhere","no pattern")</f>
        <v>no pattern</v>
      </c>
      <c r="L96" s="110">
        <v>100</v>
      </c>
      <c r="M96" s="33">
        <v>85.767790262172284</v>
      </c>
      <c r="N96" s="33">
        <v>62.921348314606739</v>
      </c>
      <c r="O96" s="33">
        <v>29.588014981273407</v>
      </c>
      <c r="P96" s="111" t="str">
        <f>IF(AND(L96/N96&gt;1.2, L96/O96&gt;1.2,M96/N96&gt;1.2,M96/O96&gt;1.2,L96/M96&lt;1.5), "RG","no pattern")</f>
        <v>RG</v>
      </c>
      <c r="Q96" s="111" t="str">
        <f>IF(AND(L96/O96&gt;1.2, M96/O96&gt;1.2,N96/O96&gt;1.2, L96/N96&lt;1.5, M96/N96&lt;1.4), "RGBK","no pattern")</f>
        <v>no pattern</v>
      </c>
      <c r="R96" s="111" t="str">
        <f>IF(AND(O96/L96&gt;1.05, O96/M96&gt;1.05,O96/N96&gt;1.05), "BL","no pattern")</f>
        <v>no pattern</v>
      </c>
      <c r="S96" s="38" t="str">
        <f>IF(AND(L96/M96&lt;1.2, M96/N96&lt;1.2,N96/L96&lt;1.2,O96/L96&lt;1.2, O96/M96&lt;1.2,O96/N96&lt;1.2,L96/O96&lt;1.2), "everywhere","no pattern")</f>
        <v>no pattern</v>
      </c>
      <c r="T96" s="110">
        <v>100</v>
      </c>
      <c r="U96" s="33">
        <v>90.337078651685403</v>
      </c>
      <c r="V96" s="33">
        <v>86.292134831460686</v>
      </c>
      <c r="W96" s="33">
        <v>52.584269662921351</v>
      </c>
      <c r="X96" s="111" t="str">
        <f>IF(AND(T96/V96&gt;1.2, T96/W96&gt;1.2,U96/V96&gt;1.2,U96/W96&gt;1.2,T96/U96&lt;1.5), "RG","no pattern")</f>
        <v>no pattern</v>
      </c>
      <c r="Y96" s="111" t="str">
        <f>IF(AND(T96/W96&gt;1.2, U96/W96&gt;1.2,V96/W96&gt;1.2, T96/V96&lt;1.5, U96/V96&lt;1.4), "RGBK","no pattern")</f>
        <v>RGBK</v>
      </c>
      <c r="Z96" s="111" t="str">
        <f>IF(AND(W96/T96&gt;1.05, W96/U96&gt;1.05,W96/V96&gt;1.05), "BL","no pattern")</f>
        <v>no pattern</v>
      </c>
      <c r="AA96" s="38" t="str">
        <f>IF(AND(T96/U96&lt;1.2, V96/T96&lt;1.2,V96/T96&lt;1.2,W96/T96&lt;1.2, W96/U96&lt;1.2,W96/V96&lt;1.2,T96/W96&lt;1.2), "everywhere","no pattern")</f>
        <v>no pattern</v>
      </c>
      <c r="AB96" s="39">
        <f>COUNTIF($H96:$AA96,"RG")</f>
        <v>1</v>
      </c>
      <c r="AC96" s="46">
        <f>COUNTIF($H96:$AA96,"RGBK")</f>
        <v>2</v>
      </c>
      <c r="AD96" s="47">
        <f>COUNTIF($H96:$AA96,"BL")</f>
        <v>0</v>
      </c>
      <c r="AE96" s="48">
        <f>COUNTIF($H96:$AA96,"everywhere")</f>
        <v>0</v>
      </c>
      <c r="AF96" s="169" t="s">
        <v>14</v>
      </c>
      <c r="AG96" s="14"/>
    </row>
    <row r="97" spans="1:33" ht="15.75" customHeight="1" x14ac:dyDescent="0.75">
      <c r="A97" s="96">
        <v>329.24829999999997</v>
      </c>
      <c r="B97" s="99" t="s">
        <v>183</v>
      </c>
      <c r="C97" s="104" t="s">
        <v>288</v>
      </c>
      <c r="D97" s="114">
        <v>100</v>
      </c>
      <c r="E97" s="51">
        <v>93.390325271059226</v>
      </c>
      <c r="F97" s="51">
        <v>78.836530442035027</v>
      </c>
      <c r="G97" s="51">
        <v>37.885738115095911</v>
      </c>
      <c r="H97" s="111" t="str">
        <f>IF(AND(D97/F97&gt;1.2, D97/G97&gt;1.2,E97/F97&gt;1.2,E97/G97&gt;1.2,D97/E97&lt;1.3), "RG","no pattern")</f>
        <v>no pattern</v>
      </c>
      <c r="I97" s="111" t="str">
        <f>IF(AND(D97/G97&gt;1.2, E97/G97&gt;1.2,F97/G97&gt;1.2, D97/F97&lt;1.5, E97/F97&lt;1.4), "RGBK","no pattern")</f>
        <v>RGBK</v>
      </c>
      <c r="J97" s="115" t="str">
        <f>IF(AND(G97/D97&gt;1.05, G97/E97&gt;1.05,G97/F97&gt;1.05), "BL","no pattern")</f>
        <v>no pattern</v>
      </c>
      <c r="K97" s="50" t="str">
        <f>IF(AND(D97/E97&lt;1.2, E97/F97&lt;1.2,F97/D97&lt;1.2,G97/D97&lt;1.2, G97/E97&lt;1.2,G97/F97&lt;1.2,D97/G97&lt;1.2), "everywhere","no pattern")</f>
        <v>no pattern</v>
      </c>
      <c r="L97" s="114">
        <v>100</v>
      </c>
      <c r="M97" s="51">
        <v>91.326530612244909</v>
      </c>
      <c r="N97" s="51">
        <v>76.360544217687078</v>
      </c>
      <c r="O97" s="51">
        <v>42.687074829931973</v>
      </c>
      <c r="P97" s="111" t="str">
        <f>IF(AND(L97/N97&gt;1.2, L97/O97&gt;1.2,M97/N97&gt;1.2,M97/O97&gt;1.2,L97/M97&lt;1.5), "RG","no pattern")</f>
        <v>no pattern</v>
      </c>
      <c r="Q97" s="111" t="str">
        <f>IF(AND(L97/O97&gt;1.2, M97/O97&gt;1.2,N97/O97&gt;1.2, L97/N97&lt;1.5, M97/N97&lt;1.4), "RGBK","no pattern")</f>
        <v>RGBK</v>
      </c>
      <c r="R97" s="111" t="str">
        <f>IF(AND(O97/L97&gt;1.05, O97/M97&gt;1.05,O97/N97&gt;1.05), "BL","no pattern")</f>
        <v>no pattern</v>
      </c>
      <c r="S97" s="50" t="str">
        <f>IF(AND(L97/M97&lt;1.2, M97/N97&lt;1.2,N97/L97&lt;1.2,O97/L97&lt;1.2, O97/M97&lt;1.2,O97/N97&lt;1.2,L97/O97&lt;1.2), "everywhere","no pattern")</f>
        <v>no pattern</v>
      </c>
      <c r="T97" s="114">
        <v>99.999999999999986</v>
      </c>
      <c r="U97" s="51">
        <v>82.758620689655174</v>
      </c>
      <c r="V97" s="51">
        <v>53.448275862068961</v>
      </c>
      <c r="W97" s="51">
        <v>27.011494252873558</v>
      </c>
      <c r="X97" s="115" t="str">
        <f>IF(AND(T97/V97&gt;1.2, T97/W97&gt;1.2,U97/V97&gt;1.2,U97/W97&gt;1.2,T97/U97&lt;1.5), "RG","no pattern")</f>
        <v>RG</v>
      </c>
      <c r="Y97" s="111" t="str">
        <f>IF(AND(T97/W97&gt;1.2, U97/W97&gt;1.2,V97/W97&gt;1.2, T97/V97&lt;1.5, U97/V97&lt;1.4), "RGBK","no pattern")</f>
        <v>no pattern</v>
      </c>
      <c r="Z97" s="115" t="str">
        <f>IF(AND(W97/T97&gt;1.05, W97/U97&gt;1.05,W97/V97&gt;1.05), "BL","no pattern")</f>
        <v>no pattern</v>
      </c>
      <c r="AA97" s="50" t="str">
        <f>IF(AND(T97/U97&lt;1.2, V97/T97&lt;1.2,V97/T97&lt;1.2,W97/T97&lt;1.2, W97/U97&lt;1.2,W97/V97&lt;1.2,T97/W97&lt;1.2), "everywhere","no pattern")</f>
        <v>no pattern</v>
      </c>
      <c r="AB97" s="39">
        <f>COUNTIF($H97:$AA97,"RG")</f>
        <v>1</v>
      </c>
      <c r="AC97" s="46">
        <f>COUNTIF($H97:$AA97,"RGBK")</f>
        <v>2</v>
      </c>
      <c r="AD97" s="47">
        <f>COUNTIF($H97:$AA97,"BL")</f>
        <v>0</v>
      </c>
      <c r="AE97" s="48">
        <f>COUNTIF($H97:$AA97,"everywhere")</f>
        <v>0</v>
      </c>
      <c r="AF97" s="169" t="s">
        <v>14</v>
      </c>
      <c r="AG97" s="14"/>
    </row>
    <row r="98" spans="1:33" ht="15.75" customHeight="1" x14ac:dyDescent="0.75">
      <c r="A98" s="95">
        <v>542.32169999999996</v>
      </c>
      <c r="B98" s="99" t="s">
        <v>43</v>
      </c>
      <c r="C98" s="104" t="s">
        <v>291</v>
      </c>
      <c r="D98" s="112">
        <v>91.944229279628175</v>
      </c>
      <c r="E98" s="45">
        <v>99.999999999999986</v>
      </c>
      <c r="F98" s="45">
        <v>86.754453911696345</v>
      </c>
      <c r="G98" s="45">
        <v>41.285824941905503</v>
      </c>
      <c r="H98" s="113" t="str">
        <f>IF(AND(D98/F98&gt;1.2, D98/G98&gt;1.2,E98/F98&gt;1.2,E98/G98&gt;1.2,D98/E98&lt;1.5), "RG","no pattern")</f>
        <v>no pattern</v>
      </c>
      <c r="I98" s="113" t="str">
        <f>IF(AND(D98/G98&gt;1.2, E98/G98&gt;1.2,F98/G98&gt;1.2, D98/F98&lt;1.5, E98/F98&lt;1.4), "RGBK","no pattern")</f>
        <v>RGBK</v>
      </c>
      <c r="J98" s="113" t="str">
        <f>IF(AND(G98/D98&gt;1.05, G98/E98&gt;1.05,G98/F98&gt;1.05), "BL","no pattern")</f>
        <v>no pattern</v>
      </c>
      <c r="K98" s="44" t="str">
        <f>IF(AND(D98/E98&lt;1.2, E98/F98&lt;1.2,F98/D98&lt;1.2,G98/D98&lt;1.2, G98/E98&lt;1.2,G98/F98&lt;1.2,D98/G98&lt;1.2), "everywhere","no pattern")</f>
        <v>no pattern</v>
      </c>
      <c r="L98" s="112">
        <v>100</v>
      </c>
      <c r="M98" s="45">
        <v>80.729927007299281</v>
      </c>
      <c r="N98" s="45">
        <v>63.503649635036496</v>
      </c>
      <c r="O98" s="45">
        <v>36.788321167883211</v>
      </c>
      <c r="P98" s="113" t="str">
        <f>IF(AND(L98/N98&gt;1.2, L98/O98&gt;1.2,M98/N98&gt;1.2,M98/O98&gt;1.2,L98/M98&lt;1.5), "RG","no pattern")</f>
        <v>RG</v>
      </c>
      <c r="Q98" s="113" t="str">
        <f>IF(AND(L98/O98&gt;1.2, M98/O98&gt;1.2,N98/O98&gt;1.2, L98/N98&lt;1.5, M98/N98&lt;1.4), "RGBK","no pattern")</f>
        <v>no pattern</v>
      </c>
      <c r="R98" s="113" t="str">
        <f>IF(AND(O98/L98&gt;1.03, O98/M98&gt;1.03,O98/N98&gt;1.03), "BL","no pattern")</f>
        <v>no pattern</v>
      </c>
      <c r="S98" s="44" t="str">
        <f>IF(AND(L98/M98&lt;1.2, M98/N98&lt;1.2,N98/L98&lt;1.2,O98/L98&lt;1.2, O98/M98&lt;1.2,O98/N98&lt;1.2,L98/O98&lt;1.2), "everywhere","no pattern")</f>
        <v>no pattern</v>
      </c>
      <c r="T98" s="112">
        <v>100</v>
      </c>
      <c r="U98" s="45">
        <v>79.831932773109244</v>
      </c>
      <c r="V98" s="45">
        <v>90.756302521008394</v>
      </c>
      <c r="W98" s="45">
        <v>32.773109243697476</v>
      </c>
      <c r="X98" s="113" t="str">
        <f>IF(AND(T98/V98&gt;1.2, T98/W98&gt;1.2,U98/V98&gt;1.2,U98/W98&gt;1.2,T98/U98&lt;1.5), "RG","no pattern")</f>
        <v>no pattern</v>
      </c>
      <c r="Y98" s="113" t="str">
        <f>IF(AND(T98/W98&gt;1.2, U98/W98&gt;1.2,V98/W98&gt;1.2, T98/V98&lt;1.5, U98/V98&lt;1.4), "RGBK","no pattern")</f>
        <v>RGBK</v>
      </c>
      <c r="Z98" s="113" t="str">
        <f>IF(AND(W98/T98&gt;1.05, W98/U98&gt;1.05,W98/V98&gt;1.05), "BL","no pattern")</f>
        <v>no pattern</v>
      </c>
      <c r="AA98" s="44" t="str">
        <f>IF(AND(T98/U98&lt;1.2, V98/T98&lt;1.2,V98/T98&lt;1.2,W98/T98&lt;1.2, W98/U98&lt;1.2,W98/V98&lt;1.2,T98/W98&lt;1.2), "everywhere","no pattern")</f>
        <v>no pattern</v>
      </c>
      <c r="AB98" s="39">
        <f>COUNTIF($H98:$AA98,"RG")</f>
        <v>1</v>
      </c>
      <c r="AC98" s="46">
        <f>COUNTIF($H98:$AA98,"RGBK")</f>
        <v>2</v>
      </c>
      <c r="AD98" s="47">
        <f>COUNTIF($H98:$AA98,"BL")</f>
        <v>0</v>
      </c>
      <c r="AE98" s="48">
        <f>COUNTIF($H98:$AA98,"everywhere")</f>
        <v>0</v>
      </c>
      <c r="AF98" s="169" t="s">
        <v>14</v>
      </c>
      <c r="AG98" s="14"/>
    </row>
    <row r="99" spans="1:33" ht="15.75" customHeight="1" x14ac:dyDescent="0.75">
      <c r="A99" s="95">
        <v>568.33989999999994</v>
      </c>
      <c r="B99" s="99" t="s">
        <v>47</v>
      </c>
      <c r="C99" s="104" t="s">
        <v>291</v>
      </c>
      <c r="D99" s="112">
        <v>87.183308494783901</v>
      </c>
      <c r="E99" s="45">
        <v>100</v>
      </c>
      <c r="F99" s="45">
        <v>80.92399403874812</v>
      </c>
      <c r="G99" s="45">
        <v>32.786885245901644</v>
      </c>
      <c r="H99" s="113" t="str">
        <f>IF(AND(D99/F99&gt;1.2, D99/G99&gt;1.2,E99/F99&gt;1.2,E99/G99&gt;1.2,D99/E99&lt;1.5), "RG","no pattern")</f>
        <v>no pattern</v>
      </c>
      <c r="I99" s="113" t="str">
        <f>IF(AND(D99/G99&gt;1.2, E99/G99&gt;1.2,F99/G99&gt;1.2, D99/F99&lt;1.5, E99/F99&lt;1.4), "RGBK","no pattern")</f>
        <v>RGBK</v>
      </c>
      <c r="J99" s="113" t="str">
        <f>IF(AND(G99/D99&gt;1.05, G99/E99&gt;1.05,G99/F99&gt;1.05), "BL","no pattern")</f>
        <v>no pattern</v>
      </c>
      <c r="K99" s="44" t="str">
        <f>IF(AND(D99/E99&lt;1.2, E99/F99&lt;1.2,F99/D99&lt;1.2,G99/D99&lt;1.2, G99/E99&lt;1.2,G99/F99&lt;1.2,D99/G99&lt;1.2), "everywhere","no pattern")</f>
        <v>no pattern</v>
      </c>
      <c r="L99" s="112">
        <v>95.226670034095207</v>
      </c>
      <c r="M99" s="45">
        <v>84.796060108599562</v>
      </c>
      <c r="N99" s="45">
        <v>100</v>
      </c>
      <c r="O99" s="45">
        <v>99.31809571915646</v>
      </c>
      <c r="P99" s="113" t="str">
        <f>IF(AND(L99/N99&gt;1.2, L99/O99&gt;1.2,M99/N99&gt;1.2,M99/O99&gt;1.2,L99/M99&lt;1.5), "RG","no pattern")</f>
        <v>no pattern</v>
      </c>
      <c r="Q99" s="113" t="str">
        <f>IF(AND(L99/O99&gt;1.2, M99/O99&gt;1.2,N99/O99&gt;1.2, L99/N99&lt;1.5, M99/N99&lt;1.4), "RGBK","no pattern")</f>
        <v>no pattern</v>
      </c>
      <c r="R99" s="113" t="str">
        <f>IF(AND(O99/L99&gt;1.03, O99/M99&gt;1.03,O99/N99&gt;1.03), "BL","no pattern")</f>
        <v>no pattern</v>
      </c>
      <c r="S99" s="44" t="str">
        <f>IF(AND(L99/M99&lt;1.2, M99/N99&lt;1.2,N99/L99&lt;1.2,O99/L99&lt;1.2, O99/M99&lt;1.2,O99/N99&lt;1.2,L99/O99&lt;1.2), "everywhere","no pattern")</f>
        <v>everywhere</v>
      </c>
      <c r="T99" s="112">
        <v>100</v>
      </c>
      <c r="U99" s="45">
        <v>92.857142857142861</v>
      </c>
      <c r="V99" s="45">
        <v>82.142857142857153</v>
      </c>
      <c r="W99" s="45">
        <v>76.428571428571431</v>
      </c>
      <c r="X99" s="113" t="str">
        <f>IF(AND(T99/V99&gt;1.2, T99/W99&gt;1.2,U99/V99&gt;1.2,U99/W99&gt;1.2,T99/U99&lt;1.5), "RG","no pattern")</f>
        <v>no pattern</v>
      </c>
      <c r="Y99" s="113" t="s">
        <v>13</v>
      </c>
      <c r="Z99" s="113" t="str">
        <f>IF(AND(W99/T99&gt;1.05, W99/U99&gt;1.05,W99/V99&gt;1.05), "BL","no pattern")</f>
        <v>no pattern</v>
      </c>
      <c r="AA99" s="44" t="str">
        <f>IF(AND(T99/U99&lt;1.2, V99/T99&lt;1.2,V99/T99&lt;1.2,W99/T99&lt;1.2, W99/U99&lt;1.2,W99/V99&lt;1.2,T99/W99&lt;1.2), "everywhere","no pattern")</f>
        <v>no pattern</v>
      </c>
      <c r="AB99" s="39">
        <f>COUNTIF($H99:$AA99,"RG")</f>
        <v>0</v>
      </c>
      <c r="AC99" s="46">
        <f>COUNTIF($H99:$AA99,"RGBK")</f>
        <v>2</v>
      </c>
      <c r="AD99" s="47">
        <f>COUNTIF($H99:$AA99,"BL")</f>
        <v>0</v>
      </c>
      <c r="AE99" s="48">
        <f>COUNTIF($H99:$AA99,"everywhere")</f>
        <v>1</v>
      </c>
      <c r="AF99" s="169" t="s">
        <v>14</v>
      </c>
      <c r="AG99" s="14"/>
    </row>
    <row r="100" spans="1:33" ht="15.75" customHeight="1" x14ac:dyDescent="0.75">
      <c r="A100" s="95">
        <v>599.31989999999996</v>
      </c>
      <c r="B100" s="99" t="s">
        <v>187</v>
      </c>
      <c r="C100" s="104" t="s">
        <v>288</v>
      </c>
      <c r="D100" s="110">
        <v>98.171589310829816</v>
      </c>
      <c r="E100" s="33">
        <v>100.00000000000001</v>
      </c>
      <c r="F100" s="33">
        <v>92.545710267229239</v>
      </c>
      <c r="G100" s="33">
        <v>88.60759493670885</v>
      </c>
      <c r="H100" s="111" t="str">
        <f>IF(AND(D100/F100&gt;1.2, D100/G100&gt;1.2,E100/F100&gt;1.2,E100/G100&gt;1.2,D100/E100&lt;1.3), "RG","no pattern")</f>
        <v>no pattern</v>
      </c>
      <c r="I100" s="111" t="s">
        <v>13</v>
      </c>
      <c r="J100" s="111" t="str">
        <f>IF(AND(G100/D100&gt;1.05, G100/E100&gt;1.05,G100/F100&gt;1.05), "BL","no pattern")</f>
        <v>no pattern</v>
      </c>
      <c r="K100" s="38" t="s">
        <v>24</v>
      </c>
      <c r="L100" s="110">
        <v>93.560606060606048</v>
      </c>
      <c r="M100" s="33">
        <v>100</v>
      </c>
      <c r="N100" s="33">
        <v>88.257575757575751</v>
      </c>
      <c r="O100" s="33">
        <v>74.999999999999986</v>
      </c>
      <c r="P100" s="111" t="str">
        <f>IF(AND(L100/N100&gt;1.2, L100/O100&gt;1.2,M100/N100&gt;1.2,M100/O100&gt;1.2,L100/M100&lt;1.5), "RG","no pattern")</f>
        <v>no pattern</v>
      </c>
      <c r="Q100" s="111" t="s">
        <v>13</v>
      </c>
      <c r="R100" s="111" t="str">
        <f>IF(AND(O100/L100&gt;1.05, O100/M100&gt;1.05,O100/N100&gt;1.05), "BL","no pattern")</f>
        <v>no pattern</v>
      </c>
      <c r="S100" s="38" t="str">
        <f>IF(AND(L100/M100&lt;1.2, M100/N100&lt;1.2,N100/L100&lt;1.2,O100/L100&lt;1.2, O100/M100&lt;1.2,O100/N100&lt;1.2,L100/O100&lt;1.2), "everywhere","no pattern")</f>
        <v>no pattern</v>
      </c>
      <c r="T100" s="110">
        <v>97.228144989339015</v>
      </c>
      <c r="U100" s="33">
        <v>98.294243070362455</v>
      </c>
      <c r="V100" s="33">
        <v>100</v>
      </c>
      <c r="W100" s="33">
        <v>93.603411513859271</v>
      </c>
      <c r="X100" s="111" t="str">
        <f>IF(AND(T100/V100&gt;1.2, T100/W100&gt;1.2,U100/V100&gt;1.2,U100/W100&gt;1.2,T100/U100&lt;1.5), "RG","no pattern")</f>
        <v>no pattern</v>
      </c>
      <c r="Y100" s="111" t="s">
        <v>24</v>
      </c>
      <c r="Z100" s="111" t="str">
        <f>IF(AND(W100/T100&gt;1.05, W100/U100&gt;1.05,W100/V100&gt;1.05), "BL","no pattern")</f>
        <v>no pattern</v>
      </c>
      <c r="AA100" s="38" t="str">
        <f>IF(AND(T100/U100&lt;1.2, V100/T100&lt;1.2,V100/T100&lt;1.2,W100/T100&lt;1.2, W100/U100&lt;1.2,W100/V100&lt;1.2,T100/W100&lt;1.2), "everywhere","no pattern")</f>
        <v>everywhere</v>
      </c>
      <c r="AB100" s="39">
        <f>COUNTIF($H100:$AA100,"RG")</f>
        <v>0</v>
      </c>
      <c r="AC100" s="46">
        <f>COUNTIF($H100:$AA100,"RGBK")</f>
        <v>2</v>
      </c>
      <c r="AD100" s="47">
        <f>COUNTIF($H100:$AA100,"BL")</f>
        <v>0</v>
      </c>
      <c r="AE100" s="48">
        <f>COUNTIF($H100:$AA100,"everywhere")</f>
        <v>1</v>
      </c>
      <c r="AF100" s="169" t="s">
        <v>14</v>
      </c>
      <c r="AG100" s="14"/>
    </row>
    <row r="101" spans="1:33" ht="15.75" customHeight="1" x14ac:dyDescent="0.75">
      <c r="A101" s="95">
        <v>673.42639999999994</v>
      </c>
      <c r="B101" s="99" t="s">
        <v>201</v>
      </c>
      <c r="C101" s="104" t="s">
        <v>289</v>
      </c>
      <c r="D101" s="112">
        <v>100.00000000000001</v>
      </c>
      <c r="E101" s="45">
        <v>88.126649076517154</v>
      </c>
      <c r="F101" s="45">
        <v>90.765171503957788</v>
      </c>
      <c r="G101" s="45">
        <v>75.989445910290243</v>
      </c>
      <c r="H101" s="113" t="str">
        <f>IF(AND(D101/F101&gt;1.2, D101/G101&gt;1.2,E101/F101&gt;1.2,E101/G101&gt;1.2,D101/E101&lt;1.5), "RG","no pattern")</f>
        <v>no pattern</v>
      </c>
      <c r="I101" s="113" t="s">
        <v>13</v>
      </c>
      <c r="J101" s="113" t="str">
        <f>IF(AND(G101/D101&gt;1.05, G101/E101&gt;1.05,G101/F101&gt;1.05), "BL","no pattern")</f>
        <v>no pattern</v>
      </c>
      <c r="K101" s="44" t="str">
        <f>IF(AND(D101/E101&lt;1.2, E101/F101&lt;1.2,F101/D101&lt;1.2,G101/D101&lt;1.2, G101/E101&lt;1.2,G101/F101&lt;1.2,D101/G101&lt;1.2), "everywhere","no pattern")</f>
        <v>no pattern</v>
      </c>
      <c r="L101" s="112">
        <v>100</v>
      </c>
      <c r="M101" s="45">
        <v>74.074074074074076</v>
      </c>
      <c r="N101" s="45">
        <v>97.222222222222229</v>
      </c>
      <c r="O101" s="45">
        <v>80.555555555555557</v>
      </c>
      <c r="P101" s="113" t="str">
        <f>IF(AND(L101/N101&gt;1.2, L101/O101&gt;1.2,M101/N101&gt;1.2,M101/O101&gt;1.2,L101/M101&lt;1.5), "RG","no pattern")</f>
        <v>no pattern</v>
      </c>
      <c r="Q101" s="113" t="str">
        <f>IF(AND(L101/O101&gt;1.2, M101/O101&gt;1.2,N101/O101&gt;1.2, L101/N101&lt;1.5, M101/N101&lt;1.4), "RGBK","no pattern")</f>
        <v>no pattern</v>
      </c>
      <c r="R101" s="113" t="str">
        <f>IF(AND(O101/L101&gt;1.03, O101/M101&gt;1.03,O101/N101&gt;1.03), "BL","no pattern")</f>
        <v>no pattern</v>
      </c>
      <c r="S101" s="44" t="s">
        <v>9</v>
      </c>
      <c r="T101" s="112">
        <v>97.928994082840262</v>
      </c>
      <c r="U101" s="45">
        <v>92.15976331360946</v>
      </c>
      <c r="V101" s="45">
        <v>100</v>
      </c>
      <c r="W101" s="45">
        <v>82.396449704142015</v>
      </c>
      <c r="X101" s="113" t="str">
        <f>IF(AND(T101/V101&gt;1.2, T101/W101&gt;1.2,U101/V101&gt;1.2,U101/W101&gt;1.2,T101/U101&lt;1.5), "RG","no pattern")</f>
        <v>no pattern</v>
      </c>
      <c r="Y101" s="113" t="s">
        <v>13</v>
      </c>
      <c r="Z101" s="113" t="str">
        <f>IF(AND(W101/T101&gt;1.05, W101/U101&gt;1.05,W101/V101&gt;1.05), "BL","no pattern")</f>
        <v>no pattern</v>
      </c>
      <c r="AA101" s="44" t="s">
        <v>24</v>
      </c>
      <c r="AB101" s="39">
        <f>COUNTIF($H101:$AA101,"RG")</f>
        <v>0</v>
      </c>
      <c r="AC101" s="46">
        <f>COUNTIF($H101:$AA101,"RGBK")</f>
        <v>2</v>
      </c>
      <c r="AD101" s="47">
        <f>COUNTIF($H101:$AA101,"BL")</f>
        <v>0</v>
      </c>
      <c r="AE101" s="48">
        <f>COUNTIF($H101:$AA101,"everywhere")</f>
        <v>1</v>
      </c>
      <c r="AF101" s="37" t="s">
        <v>14</v>
      </c>
      <c r="AG101" s="14"/>
    </row>
    <row r="102" spans="1:33" ht="15.75" customHeight="1" x14ac:dyDescent="0.75">
      <c r="A102" s="95">
        <v>732.4221</v>
      </c>
      <c r="B102" s="99" t="s">
        <v>284</v>
      </c>
      <c r="C102" s="104" t="s">
        <v>289</v>
      </c>
      <c r="D102" s="112">
        <v>92.611336032388664</v>
      </c>
      <c r="E102" s="45">
        <v>100</v>
      </c>
      <c r="F102" s="45">
        <v>85.829959514170042</v>
      </c>
      <c r="G102" s="45">
        <v>50.10121457489879</v>
      </c>
      <c r="H102" s="113" t="str">
        <f>IF(AND(D102/F102&gt;1.2, D102/G102&gt;1.2,E102/F102&gt;1.2,E102/G102&gt;1.2,D102/E102&lt;1.5), "RG","no pattern")</f>
        <v>no pattern</v>
      </c>
      <c r="I102" s="113" t="str">
        <f>IF(AND(D102/G102&gt;1.2, E102/G102&gt;1.2,F102/G102&gt;1.2, D102/F102&lt;1.5, E102/F102&lt;1.4), "RGBK","no pattern")</f>
        <v>RGBK</v>
      </c>
      <c r="J102" s="113" t="str">
        <f>IF(AND(G102/D102&gt;1.05, G102/E102&gt;1.05,G102/F102&gt;1.05), "BL","no pattern")</f>
        <v>no pattern</v>
      </c>
      <c r="K102" s="44" t="str">
        <f>IF(AND(D102/E102&lt;1.2, E102/F102&lt;1.2,F102/D102&lt;1.2,G102/D102&lt;1.2, G102/E102&lt;1.2,G102/F102&lt;1.2,D102/G102&lt;1.2), "everywhere","no pattern")</f>
        <v>no pattern</v>
      </c>
      <c r="L102" s="112">
        <v>51.851851851851855</v>
      </c>
      <c r="M102" s="45">
        <v>55.555555555555557</v>
      </c>
      <c r="N102" s="45">
        <v>74.074074074074076</v>
      </c>
      <c r="O102" s="45">
        <v>100</v>
      </c>
      <c r="P102" s="113" t="str">
        <f>IF(AND(L102/N102&gt;1.2, L102/O102&gt;1.2,M102/N102&gt;1.2,M102/O102&gt;1.2,L102/M102&lt;1.5), "RG","no pattern")</f>
        <v>no pattern</v>
      </c>
      <c r="Q102" s="113" t="str">
        <f>IF(AND(L102/O102&gt;1.2, M102/O102&gt;1.2,N102/O102&gt;1.2, L102/N102&lt;1.5, M102/N102&lt;1.4), "RGBK","no pattern")</f>
        <v>no pattern</v>
      </c>
      <c r="R102" s="113" t="str">
        <f>IF(AND(O102/L102&gt;1.03, O102/M102&gt;1.03,O102/N102&gt;1.03), "BL","no pattern")</f>
        <v>BL</v>
      </c>
      <c r="S102" s="44" t="str">
        <f>IF(AND(L102/M102&lt;1.2, M102/N102&lt;1.2,N102/L102&lt;1.2,O102/L102&lt;1.2, O102/M102&lt;1.2,O102/N102&lt;1.2,L102/O102&lt;1.2), "everywhere","no pattern")</f>
        <v>no pattern</v>
      </c>
      <c r="T102" s="112">
        <v>100</v>
      </c>
      <c r="U102" s="45">
        <v>71.186440677966104</v>
      </c>
      <c r="V102" s="45">
        <v>92.655367231638436</v>
      </c>
      <c r="W102" s="45">
        <v>46.327683615819218</v>
      </c>
      <c r="X102" s="113" t="str">
        <f>IF(AND(T102/V102&gt;1.2, T102/W102&gt;1.2,U102/V102&gt;1.2,U102/W102&gt;1.2,T102/U102&lt;1.5), "RG","no pattern")</f>
        <v>no pattern</v>
      </c>
      <c r="Y102" s="113" t="str">
        <f>IF(AND(T102/W102&gt;1.2, U102/W102&gt;1.2,V102/W102&gt;1.2, T102/V102&lt;1.5, U102/V102&lt;1.4), "RGBK","no pattern")</f>
        <v>RGBK</v>
      </c>
      <c r="Z102" s="113" t="str">
        <f>IF(AND(W102/T102&gt;1.05, W102/U102&gt;1.05,W102/V102&gt;1.05), "BL","no pattern")</f>
        <v>no pattern</v>
      </c>
      <c r="AA102" s="44" t="str">
        <f>IF(AND(T102/U102&lt;1.2, V102/T102&lt;1.2,V102/T102&lt;1.2,W102/T102&lt;1.2, W102/U102&lt;1.2,W102/V102&lt;1.2,T102/W102&lt;1.2), "everywhere","no pattern")</f>
        <v>no pattern</v>
      </c>
      <c r="AB102" s="39">
        <f>COUNTIF($H102:$AA102,"RG")</f>
        <v>0</v>
      </c>
      <c r="AC102" s="46">
        <f>COUNTIF($H102:$AA102,"RGBK")</f>
        <v>2</v>
      </c>
      <c r="AD102" s="47">
        <f>COUNTIF($H102:$AA102,"BL")</f>
        <v>1</v>
      </c>
      <c r="AE102" s="48">
        <f>COUNTIF($H102:$AA102,"everywhere")</f>
        <v>0</v>
      </c>
      <c r="AF102" s="37" t="s">
        <v>14</v>
      </c>
      <c r="AG102" s="14"/>
    </row>
    <row r="103" spans="1:33" ht="15.75" customHeight="1" x14ac:dyDescent="0.75">
      <c r="A103" s="95">
        <v>745.50250000000005</v>
      </c>
      <c r="B103" s="99" t="s">
        <v>192</v>
      </c>
      <c r="C103" s="104" t="s">
        <v>288</v>
      </c>
      <c r="D103" s="110">
        <v>100.00000000000001</v>
      </c>
      <c r="E103" s="33">
        <v>92.944038929440396</v>
      </c>
      <c r="F103" s="33">
        <v>83.941605839416042</v>
      </c>
      <c r="G103" s="33">
        <v>31.386861313868607</v>
      </c>
      <c r="H103" s="111" t="str">
        <f>IF(AND(D103/F103&gt;1.2, D103/G103&gt;1.2,E103/F103&gt;1.2,E103/G103&gt;1.2,D103/E103&lt;1.3), "RG","no pattern")</f>
        <v>no pattern</v>
      </c>
      <c r="I103" s="111" t="str">
        <f>IF(AND(D103/G103&gt;1.2, E103/G103&gt;1.2,F103/G103&gt;1.2, D103/F103&lt;1.5, E103/F103&lt;1.4), "RGBK","no pattern")</f>
        <v>RGBK</v>
      </c>
      <c r="J103" s="111" t="str">
        <f>IF(AND(G103/D103&gt;1.05, G103/E103&gt;1.05,G103/F103&gt;1.05), "BL","no pattern")</f>
        <v>no pattern</v>
      </c>
      <c r="K103" s="38" t="str">
        <f>IF(AND(D103/E103&lt;1.2, E103/F103&lt;1.2,F103/D103&lt;1.2,G103/D103&lt;1.2, G103/E103&lt;1.2,G103/F103&lt;1.2,D103/G103&lt;1.2), "everywhere","no pattern")</f>
        <v>no pattern</v>
      </c>
      <c r="L103" s="110">
        <v>100</v>
      </c>
      <c r="M103" s="33">
        <v>76.744186046511629</v>
      </c>
      <c r="N103" s="33">
        <v>55.813953488372093</v>
      </c>
      <c r="O103" s="33">
        <v>34.883720930232556</v>
      </c>
      <c r="P103" s="111" t="str">
        <f>IF(AND(L103/N103&gt;1.2, L103/O103&gt;1.2,M103/N103&gt;1.2,M103/O103&gt;1.2,L103/M103&lt;1.5), "RG","no pattern")</f>
        <v>RG</v>
      </c>
      <c r="Q103" s="111" t="str">
        <f>IF(AND(L103/O103&gt;1.2, M103/O103&gt;1.2,N103/O103&gt;1.2, L103/N103&lt;1.5, M103/N103&lt;1.4), "RGBK","no pattern")</f>
        <v>no pattern</v>
      </c>
      <c r="R103" s="111" t="str">
        <f>IF(AND(O103/L103&gt;1.05, O103/M103&gt;1.05,O103/N103&gt;1.05), "BL","no pattern")</f>
        <v>no pattern</v>
      </c>
      <c r="S103" s="38" t="str">
        <f>IF(AND(L103/M103&lt;1.2, M103/N103&lt;1.2,N103/L103&lt;1.2,O103/L103&lt;1.2, O103/M103&lt;1.2,O103/N103&lt;1.2,L103/O103&lt;1.2), "everywhere","no pattern")</f>
        <v>no pattern</v>
      </c>
      <c r="T103" s="110">
        <v>100</v>
      </c>
      <c r="U103" s="33">
        <v>77.575757575757564</v>
      </c>
      <c r="V103" s="33">
        <v>85.454545454545467</v>
      </c>
      <c r="W103" s="33">
        <v>24.242424242424242</v>
      </c>
      <c r="X103" s="111" t="str">
        <f>IF(AND(T103/V103&gt;1.2, T103/W103&gt;1.2,U103/V103&gt;1.2,U103/W103&gt;1.2,T103/U103&lt;1.5), "RG","no pattern")</f>
        <v>no pattern</v>
      </c>
      <c r="Y103" s="111" t="str">
        <f>IF(AND(T103/W103&gt;1.2, U103/W103&gt;1.2,V103/W103&gt;1.2, T103/V103&lt;1.5, U103/V103&lt;1.4), "RGBK","no pattern")</f>
        <v>RGBK</v>
      </c>
      <c r="Z103" s="111" t="str">
        <f>IF(AND(W103/T103&gt;1.05, W103/U103&gt;1.05,W103/V103&gt;1.05), "BL","no pattern")</f>
        <v>no pattern</v>
      </c>
      <c r="AA103" s="38" t="str">
        <f>IF(AND(T103/U103&lt;1.2, V103/T103&lt;1.2,V103/T103&lt;1.2,W103/T103&lt;1.2, W103/U103&lt;1.2,W103/V103&lt;1.2,T103/W103&lt;1.2), "everywhere","no pattern")</f>
        <v>no pattern</v>
      </c>
      <c r="AB103" s="39">
        <f>COUNTIF($H103:$AA103,"RG")</f>
        <v>1</v>
      </c>
      <c r="AC103" s="46">
        <f>COUNTIF($H103:$AA103,"RGBK")</f>
        <v>2</v>
      </c>
      <c r="AD103" s="47">
        <f>COUNTIF($H103:$AA103,"BL")</f>
        <v>0</v>
      </c>
      <c r="AE103" s="48">
        <f>COUNTIF($H103:$AA103,"everywhere")</f>
        <v>0</v>
      </c>
      <c r="AF103" s="37" t="s">
        <v>14</v>
      </c>
      <c r="AG103" s="14"/>
    </row>
    <row r="104" spans="1:33" ht="15.75" customHeight="1" x14ac:dyDescent="0.75">
      <c r="A104" s="95">
        <v>810.60069999999996</v>
      </c>
      <c r="B104" s="99" t="s">
        <v>262</v>
      </c>
      <c r="C104" s="104" t="s">
        <v>291</v>
      </c>
      <c r="D104" s="112">
        <v>94.476744186046517</v>
      </c>
      <c r="E104" s="45">
        <v>100</v>
      </c>
      <c r="F104" s="45">
        <v>83.098006644518279</v>
      </c>
      <c r="G104" s="45">
        <v>61.337209302325583</v>
      </c>
      <c r="H104" s="113" t="str">
        <f>IF(AND(D104/F104&gt;1.2, D104/G104&gt;1.2,E104/F104&gt;1.2,E104/G104&gt;1.2,D104/E104&lt;1.5), "RG","no pattern")</f>
        <v>no pattern</v>
      </c>
      <c r="I104" s="113" t="str">
        <f>IF(AND(D104/G104&gt;1.2, E104/G104&gt;1.2,F104/G104&gt;1.2, D104/F104&lt;1.5, E104/F104&lt;1.4), "RGBK","no pattern")</f>
        <v>RGBK</v>
      </c>
      <c r="J104" s="113" t="str">
        <f>IF(AND(G104/D104&gt;1.05, G104/E104&gt;1.05,G104/F104&gt;1.05), "BL","no pattern")</f>
        <v>no pattern</v>
      </c>
      <c r="K104" s="44" t="str">
        <f>IF(AND(D104/E104&lt;1.2, E104/F104&lt;1.2,F104/D104&lt;1.2,G104/D104&lt;1.2, G104/E104&lt;1.2,G104/F104&lt;1.2,D104/G104&lt;1.2), "everywhere","no pattern")</f>
        <v>no pattern</v>
      </c>
      <c r="L104" s="112">
        <v>85.269709543568467</v>
      </c>
      <c r="M104" s="45">
        <v>100</v>
      </c>
      <c r="N104" s="45">
        <v>33.609958506224061</v>
      </c>
      <c r="O104" s="45">
        <v>11.203319502074688</v>
      </c>
      <c r="P104" s="113" t="str">
        <f>IF(AND(L104/N104&gt;1.2, L104/O104&gt;1.2,M104/N104&gt;1.2,M104/O104&gt;1.2,L104/M104&lt;1.5), "RG","no pattern")</f>
        <v>RG</v>
      </c>
      <c r="Q104" s="113" t="str">
        <f>IF(AND(L104/O104&gt;1.2, M104/O104&gt;1.2,N104/O104&gt;1.2, L104/N104&lt;1.5, M104/N104&lt;1.4), "RGBK","no pattern")</f>
        <v>no pattern</v>
      </c>
      <c r="R104" s="113" t="str">
        <f>IF(AND(O104/L104&gt;1.05, O104/M104&gt;1.05,O104/N104&gt;1.05), "BL","no pattern")</f>
        <v>no pattern</v>
      </c>
      <c r="S104" s="44" t="str">
        <f>IF(AND(L104/M104&lt;1.2, M104/N104&lt;1.2,N104/L104&lt;1.2,O104/L104&lt;1.2, O104/M104&lt;1.2,O104/N104&lt;1.2,L104/O104&lt;1.2), "everywhere","no pattern")</f>
        <v>no pattern</v>
      </c>
      <c r="T104" s="112">
        <v>100.00000000000001</v>
      </c>
      <c r="U104" s="45">
        <v>89.566755083996455</v>
      </c>
      <c r="V104" s="45">
        <v>93.722369584438553</v>
      </c>
      <c r="W104" s="45">
        <v>63.277335691128791</v>
      </c>
      <c r="X104" s="113" t="str">
        <f>IF(AND(T104/V104&gt;1.2, T104/W104&gt;1.2,U104/V104&gt;1.2,U104/W104&gt;1.2,T104/U104&lt;1.5), "RG","no pattern")</f>
        <v>no pattern</v>
      </c>
      <c r="Y104" s="113" t="str">
        <f>IF(AND(T104/W104&gt;1.2, U104/W104&gt;1.2,V104/W104&gt;1.2, T104/V104&lt;1.5, U104/V104&lt;1.4), "RGBK","no pattern")</f>
        <v>RGBK</v>
      </c>
      <c r="Z104" s="113" t="str">
        <f>IF(AND(W104/T104&gt;1.05, W104/U104&gt;1.05,W104/V104&gt;1.05), "BL","no pattern")</f>
        <v>no pattern</v>
      </c>
      <c r="AA104" s="44" t="str">
        <f>IF(AND(T104/U104&lt;1.2, V104/T104&lt;1.2,V104/T104&lt;1.2,W104/T104&lt;1.2, W104/U104&lt;1.2,W104/V104&lt;1.2,T104/W104&lt;1.2), "everywhere","no pattern")</f>
        <v>no pattern</v>
      </c>
      <c r="AB104" s="39">
        <f>COUNTIF($H104:$AA104,"RG")</f>
        <v>1</v>
      </c>
      <c r="AC104" s="46">
        <f>COUNTIF($H104:$AA104,"RGBK")</f>
        <v>2</v>
      </c>
      <c r="AD104" s="47">
        <f>COUNTIF($H104:$AA104,"BL")</f>
        <v>0</v>
      </c>
      <c r="AE104" s="48">
        <f>COUNTIF($H104:$AA104,"everywhere")</f>
        <v>0</v>
      </c>
      <c r="AF104" s="37" t="s">
        <v>14</v>
      </c>
      <c r="AG104" s="14"/>
    </row>
    <row r="105" spans="1:33" ht="15.75" customHeight="1" x14ac:dyDescent="0.75">
      <c r="A105" s="95">
        <v>812.61630000000002</v>
      </c>
      <c r="B105" s="99" t="s">
        <v>263</v>
      </c>
      <c r="C105" s="104" t="s">
        <v>291</v>
      </c>
      <c r="D105" s="112">
        <v>84.745762711864401</v>
      </c>
      <c r="E105" s="45">
        <v>100</v>
      </c>
      <c r="F105" s="45">
        <v>61.299435028248588</v>
      </c>
      <c r="G105" s="45">
        <v>27.118644067796613</v>
      </c>
      <c r="H105" s="113" t="str">
        <f>IF(AND(D105/F105&gt;1.2, D105/G105&gt;1.2,E105/F105&gt;1.2,E105/G105&gt;1.2,D105/E105&lt;1.5), "RG","no pattern")</f>
        <v>RG</v>
      </c>
      <c r="I105" s="113" t="str">
        <f>IF(AND(D105/G105&gt;1.2, E105/G105&gt;1.2,F105/G105&gt;1.2, D105/F105&lt;1.5, E105/F105&lt;1.4), "RGBK","no pattern")</f>
        <v>no pattern</v>
      </c>
      <c r="J105" s="113" t="str">
        <f>IF(AND(G105/D105&gt;1.05, G105/E105&gt;1.05,G105/F105&gt;1.05), "BL","no pattern")</f>
        <v>no pattern</v>
      </c>
      <c r="K105" s="44" t="str">
        <f>IF(AND(D105/E105&lt;1.2, E105/F105&lt;1.2,F105/D105&lt;1.2,G105/D105&lt;1.2, G105/E105&lt;1.2,G105/F105&lt;1.2,D105/G105&lt;1.2), "everywhere","no pattern")</f>
        <v>no pattern</v>
      </c>
      <c r="L105" s="112">
        <v>100</v>
      </c>
      <c r="M105" s="45">
        <v>96.4</v>
      </c>
      <c r="N105" s="45">
        <v>97.872340425531917</v>
      </c>
      <c r="O105" s="45">
        <v>75.7</v>
      </c>
      <c r="P105" s="113" t="str">
        <f>IF(AND(L105/N105&gt;1.2, L105/O105&gt;1.2,M105/N105&gt;1.2,M105/O105&gt;1.2,L105/M105&lt;1.5), "RG","no pattern")</f>
        <v>no pattern</v>
      </c>
      <c r="Q105" s="113" t="str">
        <f>IF(AND(L105/O105&gt;1.2, M105/O105&gt;1.2,N105/O105&gt;1.2, L105/N105&lt;1.5, M105/N105&lt;1.4), "RGBK","no pattern")</f>
        <v>RGBK</v>
      </c>
      <c r="R105" s="113" t="str">
        <f>IF(AND(O105/L105&gt;1.05, O105/M105&gt;1.05,O105/N105&gt;1.05), "BL","no pattern")</f>
        <v>no pattern</v>
      </c>
      <c r="S105" s="44" t="str">
        <f>IF(AND(L105/M105&lt;1.2, M105/N105&lt;1.2,N105/L105&lt;1.2,O105/L105&lt;1.2, O105/M105&lt;1.2,O105/N105&lt;1.2,L105/O105&lt;1.2), "everywhere","no pattern")</f>
        <v>no pattern</v>
      </c>
      <c r="T105" s="112">
        <v>100</v>
      </c>
      <c r="U105" s="45">
        <v>72.368421052631575</v>
      </c>
      <c r="V105" s="45">
        <v>80.263157894736835</v>
      </c>
      <c r="W105" s="45">
        <v>31.907894736842106</v>
      </c>
      <c r="X105" s="113" t="str">
        <f>IF(AND(T105/V105&gt;1.2, T105/W105&gt;1.2,U105/V105&gt;1.2,U105/W105&gt;1.2,T105/U105&lt;1.5), "RG","no pattern")</f>
        <v>no pattern</v>
      </c>
      <c r="Y105" s="113" t="str">
        <f>IF(AND(T105/W105&gt;1.2, U105/W105&gt;1.2,V105/W105&gt;1.2, T105/V105&lt;1.5, U105/V105&lt;1.4), "RGBK","no pattern")</f>
        <v>RGBK</v>
      </c>
      <c r="Z105" s="113" t="str">
        <f>IF(AND(W105/T105&gt;1.05, W105/U105&gt;1.05,W105/V105&gt;1.05), "BL","no pattern")</f>
        <v>no pattern</v>
      </c>
      <c r="AA105" s="44" t="str">
        <f>IF(AND(T105/U105&lt;1.2, V105/T105&lt;1.2,V105/T105&lt;1.2,W105/T105&lt;1.2, W105/U105&lt;1.2,W105/V105&lt;1.2,T105/W105&lt;1.2), "everywhere","no pattern")</f>
        <v>no pattern</v>
      </c>
      <c r="AB105" s="39">
        <f>COUNTIF($H105:$AA105,"RG")</f>
        <v>1</v>
      </c>
      <c r="AC105" s="46">
        <f>COUNTIF($H105:$AA105,"RGBK")</f>
        <v>2</v>
      </c>
      <c r="AD105" s="47">
        <f>COUNTIF($H105:$AA105,"BL")</f>
        <v>0</v>
      </c>
      <c r="AE105" s="48">
        <f>COUNTIF($H105:$AA105,"everywhere")</f>
        <v>0</v>
      </c>
      <c r="AF105" s="37" t="s">
        <v>14</v>
      </c>
      <c r="AG105" s="14"/>
    </row>
    <row r="106" spans="1:33" ht="15.75" customHeight="1" x14ac:dyDescent="0.75">
      <c r="A106" s="95">
        <v>834.52779999999996</v>
      </c>
      <c r="B106" s="99" t="s">
        <v>219</v>
      </c>
      <c r="C106" s="104" t="s">
        <v>288</v>
      </c>
      <c r="D106" s="110">
        <v>96.752519596864502</v>
      </c>
      <c r="E106" s="33">
        <v>99.999999999999986</v>
      </c>
      <c r="F106" s="33">
        <v>85.06905561776783</v>
      </c>
      <c r="G106" s="33">
        <v>71.593878312803284</v>
      </c>
      <c r="H106" s="111" t="str">
        <f>IF(AND(D106/F106&gt;1.2, D106/G106&gt;1.2,E106/F106&gt;1.2,E106/G106&gt;1.2,D106/E106&lt;1.3), "RG","no pattern")</f>
        <v>no pattern</v>
      </c>
      <c r="I106" s="111" t="s">
        <v>13</v>
      </c>
      <c r="J106" s="111" t="str">
        <f>IF(AND(G106/D106&gt;1.05, G106/E106&gt;1.05,G106/F106&gt;1.05), "BL","no pattern")</f>
        <v>no pattern</v>
      </c>
      <c r="K106" s="38" t="str">
        <f>IF(AND(D106/E106&lt;1.2, E106/F106&lt;1.2,F106/D106&lt;1.2,G106/D106&lt;1.2, G106/E106&lt;1.2,G106/F106&lt;1.2,D106/G106&lt;1.2), "everywhere","no pattern")</f>
        <v>no pattern</v>
      </c>
      <c r="L106" s="110">
        <v>100</v>
      </c>
      <c r="M106" s="33">
        <v>95.966029723991497</v>
      </c>
      <c r="N106" s="33">
        <v>94.904458598726123</v>
      </c>
      <c r="O106" s="33">
        <v>93.418259023354565</v>
      </c>
      <c r="P106" s="111" t="str">
        <f>IF(AND(L106/N106&gt;1.2, L106/O106&gt;1.2,M106/N106&gt;1.2,M106/O106&gt;1.2,L106/M106&lt;1.5), "RG","no pattern")</f>
        <v>no pattern</v>
      </c>
      <c r="Q106" s="111" t="str">
        <f>IF(AND(L106/O106&gt;1.2, M106/O106&gt;1.2,N106/O106&gt;1.2, L106/N106&lt;1.5, M106/N106&lt;1.4), "RGBK","no pattern")</f>
        <v>no pattern</v>
      </c>
      <c r="R106" s="111" t="str">
        <f>IF(AND(O106/L106&gt;1.05, O106/M106&gt;1.05,O106/N106&gt;1.05), "BL","no pattern")</f>
        <v>no pattern</v>
      </c>
      <c r="S106" s="38" t="str">
        <f>IF(AND(L106/M106&lt;1.2, M106/N106&lt;1.2,N106/L106&lt;1.2,O106/L106&lt;1.2, O106/M106&lt;1.2,O106/N106&lt;1.2,L106/O106&lt;1.2), "everywhere","no pattern")</f>
        <v>everywhere</v>
      </c>
      <c r="T106" s="110">
        <v>100</v>
      </c>
      <c r="U106" s="33">
        <v>93.163751987281415</v>
      </c>
      <c r="V106" s="33">
        <v>91.732909379968206</v>
      </c>
      <c r="W106" s="33">
        <v>80.763116057233702</v>
      </c>
      <c r="X106" s="111" t="str">
        <f>IF(AND(T106/V106&gt;1.2, T106/W106&gt;1.2,U106/V106&gt;1.2,U106/W106&gt;1.2,T106/U106&lt;1.5), "RG","no pattern")</f>
        <v>no pattern</v>
      </c>
      <c r="Y106" s="111" t="s">
        <v>13</v>
      </c>
      <c r="Z106" s="111" t="str">
        <f>IF(AND(W106/T106&gt;1.05, W106/U106&gt;1.05,W106/V106&gt;1.05), "BL","no pattern")</f>
        <v>no pattern</v>
      </c>
      <c r="AA106" s="38" t="str">
        <f>IF(AND(T106/U106&lt;1.2, V106/T106&lt;1.2,V106/T106&lt;1.2,W106/T106&lt;1.2, W106/U106&lt;1.2,W106/V106&lt;1.2,T106/W106&lt;1.2), "everywhere","no pattern")</f>
        <v>no pattern</v>
      </c>
      <c r="AB106" s="39">
        <f>COUNTIF($H106:$AA106,"RG")</f>
        <v>0</v>
      </c>
      <c r="AC106" s="46">
        <f>COUNTIF($H106:$AA106,"RGBK")</f>
        <v>2</v>
      </c>
      <c r="AD106" s="47">
        <f>COUNTIF($H106:$AA106,"BL")</f>
        <v>0</v>
      </c>
      <c r="AE106" s="48">
        <f>COUNTIF($H106:$AA106,"everywhere")</f>
        <v>1</v>
      </c>
      <c r="AF106" s="37" t="s">
        <v>14</v>
      </c>
      <c r="AG106" s="14"/>
    </row>
    <row r="107" spans="1:33" ht="15.75" customHeight="1" x14ac:dyDescent="0.75">
      <c r="A107" s="95">
        <v>834.59829999999999</v>
      </c>
      <c r="B107" s="99" t="s">
        <v>266</v>
      </c>
      <c r="C107" s="104" t="s">
        <v>291</v>
      </c>
      <c r="D107" s="112">
        <v>91.231370279264937</v>
      </c>
      <c r="E107" s="45">
        <v>100</v>
      </c>
      <c r="F107" s="45">
        <v>72.044566632904065</v>
      </c>
      <c r="G107" s="45">
        <v>31.934597019244684</v>
      </c>
      <c r="H107" s="113" t="s">
        <v>24</v>
      </c>
      <c r="I107" s="113" t="str">
        <f>IF(AND(D107/G107&gt;1.2, E107/G107&gt;1.2,F107/G107&gt;1.2, D107/F107&lt;1.5, E107/F107&lt;1.4), "RGBK","no pattern")</f>
        <v>RGBK</v>
      </c>
      <c r="J107" s="113" t="str">
        <f>IF(AND(G107/D107&gt;1.05, G107/E107&gt;1.05,G107/F107&gt;1.05), "BL","no pattern")</f>
        <v>no pattern</v>
      </c>
      <c r="K107" s="44" t="str">
        <f>IF(AND(D107/E107&lt;1.2, E107/F107&lt;1.2,F107/D107&lt;1.2,G107/D107&lt;1.2, G107/E107&lt;1.2,G107/F107&lt;1.2,D107/G107&lt;1.2), "everywhere","no pattern")</f>
        <v>no pattern</v>
      </c>
      <c r="L107" s="112">
        <v>100</v>
      </c>
      <c r="M107" s="45">
        <v>79.18756268806419</v>
      </c>
      <c r="N107" s="45">
        <v>62.838515546639911</v>
      </c>
      <c r="O107" s="45">
        <v>44.132397191574725</v>
      </c>
      <c r="P107" s="113" t="str">
        <f>IF(AND(L107/N107&gt;1.2, L107/O107&gt;1.2,M107/N107&gt;1.2,M107/O107&gt;1.2,L107/M107&lt;1.5), "RG","no pattern")</f>
        <v>RG</v>
      </c>
      <c r="Q107" s="113" t="str">
        <f>IF(AND(L107/O107&gt;1.2, M107/O107&gt;1.2,N107/O107&gt;1.2, L107/N107&lt;1.5, M107/N107&lt;1.4), "RGBK","no pattern")</f>
        <v>no pattern</v>
      </c>
      <c r="R107" s="113" t="str">
        <f>IF(AND(O107/L107&gt;1.03, O107/M107&gt;1.03,O107/N107&gt;1.03), "BL","no pattern")</f>
        <v>no pattern</v>
      </c>
      <c r="S107" s="44" t="str">
        <f>IF(AND(L107/M107&lt;1.2, M107/N107&lt;1.2,N107/L107&lt;1.2,O107/L107&lt;1.2, O107/M107&lt;1.2,O107/N107&lt;1.2,L107/O107&lt;1.2), "everywhere","no pattern")</f>
        <v>no pattern</v>
      </c>
      <c r="T107" s="112">
        <v>100</v>
      </c>
      <c r="U107" s="45">
        <v>85.587863463969654</v>
      </c>
      <c r="V107" s="45">
        <v>73.603034134007572</v>
      </c>
      <c r="W107" s="45">
        <v>37.977243994943109</v>
      </c>
      <c r="X107" s="113" t="str">
        <f>IF(AND(T107/V107&gt;1.2, T107/W107&gt;1.2,U107/V107&gt;1.2,U107/W107&gt;1.2,T107/U107&lt;1.5), "RG","no pattern")</f>
        <v>no pattern</v>
      </c>
      <c r="Y107" s="113" t="str">
        <f>IF(AND(T107/W107&gt;1.2, U107/W107&gt;1.2,V107/W107&gt;1.2, T107/V107&lt;1.5, U107/V107&lt;1.4), "RGBK","no pattern")</f>
        <v>RGBK</v>
      </c>
      <c r="Z107" s="113" t="str">
        <f>IF(AND(W107/T107&gt;1.05, W107/U107&gt;1.05,W107/V107&gt;1.05), "BL","no pattern")</f>
        <v>no pattern</v>
      </c>
      <c r="AA107" s="44" t="str">
        <f>IF(AND(T107/U107&lt;1.2, V107/T107&lt;1.2,V107/T107&lt;1.2,W107/T107&lt;1.2, W107/U107&lt;1.2,W107/V107&lt;1.2,T107/W107&lt;1.2), "everywhere","no pattern")</f>
        <v>no pattern</v>
      </c>
      <c r="AB107" s="39">
        <f>COUNTIF($H107:$AA107,"RG")</f>
        <v>1</v>
      </c>
      <c r="AC107" s="46">
        <f>COUNTIF($H107:$AA107,"RGBK")</f>
        <v>2</v>
      </c>
      <c r="AD107" s="47">
        <f>COUNTIF($H107:$AA107,"BL")</f>
        <v>0</v>
      </c>
      <c r="AE107" s="48">
        <f>COUNTIF($H107:$AA107,"everywhere")</f>
        <v>0</v>
      </c>
      <c r="AF107" s="37" t="s">
        <v>14</v>
      </c>
      <c r="AG107" s="14"/>
    </row>
    <row r="108" spans="1:33" ht="15.75" customHeight="1" x14ac:dyDescent="0.75">
      <c r="A108" s="95">
        <v>146.0454</v>
      </c>
      <c r="B108" s="99" t="s">
        <v>12</v>
      </c>
      <c r="C108" s="104" t="s">
        <v>288</v>
      </c>
      <c r="D108" s="110">
        <v>99.140779907468598</v>
      </c>
      <c r="E108" s="33">
        <v>99.603436880370126</v>
      </c>
      <c r="F108" s="33">
        <v>99.999999999999986</v>
      </c>
      <c r="G108" s="33">
        <v>72.703238598810316</v>
      </c>
      <c r="H108" s="111" t="str">
        <f>IF(AND(D108/F108&gt;1.2, D108/G108&gt;1.2,E108/F108&gt;1.2,E108/G108&gt;1.2,D108/E108&lt;1.3), "RG","no pattern")</f>
        <v>no pattern</v>
      </c>
      <c r="I108" s="111" t="str">
        <f>IF(AND(D108/G108&gt;1.2, E108/G108&gt;1.2,F108/G108&gt;1.2, D108/F108&lt;1.5, E108/F108&lt;1.4), "RGBK","no pattern")</f>
        <v>RGBK</v>
      </c>
      <c r="J108" s="111" t="str">
        <f>IF(AND(G108/D108&gt;1.05, G108/E108&gt;1.05,G108/F108&gt;1.05), "BL","no pattern")</f>
        <v>no pattern</v>
      </c>
      <c r="K108" s="38" t="str">
        <f>IF(AND(D108/E108&lt;1.2, E108/F108&lt;1.2,F108/D108&lt;1.2,G108/D108&lt;1.2, G108/E108&lt;1.2,G108/F108&lt;1.2,D108/G108&lt;1.2), "everywhere","no pattern")</f>
        <v>no pattern</v>
      </c>
      <c r="L108" s="110">
        <v>97.857802400738706</v>
      </c>
      <c r="M108" s="33">
        <v>100</v>
      </c>
      <c r="N108" s="33">
        <v>89.713758079409061</v>
      </c>
      <c r="O108" s="33">
        <v>76.694367497691587</v>
      </c>
      <c r="P108" s="111" t="str">
        <f>IF(AND(L108/N108&gt;1.2, L108/O108&gt;1.2,M108/N108&gt;1.2,M108/O108&gt;1.2,L108/M108&lt;1.5), "RG","no pattern")</f>
        <v>no pattern</v>
      </c>
      <c r="Q108" s="111" t="s">
        <v>13</v>
      </c>
      <c r="R108" s="111" t="str">
        <f>IF(AND(O108/L108&gt;1.05, O108/M108&gt;1.05,O108/N108&gt;1.05), "BL","no pattern")</f>
        <v>no pattern</v>
      </c>
      <c r="S108" s="38" t="str">
        <f>IF(AND(L108/M108&lt;1.2, M108/N108&lt;1.2,N108/L108&lt;1.2,O108/L108&lt;1.2, O108/M108&lt;1.2,O108/N108&lt;1.2,L108/O108&lt;1.2), "everywhere","no pattern")</f>
        <v>no pattern</v>
      </c>
      <c r="T108" s="110">
        <v>90.380069103473346</v>
      </c>
      <c r="U108" s="33">
        <v>100</v>
      </c>
      <c r="V108" s="33">
        <v>90.980178214220757</v>
      </c>
      <c r="W108" s="33">
        <v>81.742134933624286</v>
      </c>
      <c r="X108" s="111" t="str">
        <f>IF(AND(T108/V108&gt;1.2, T108/W108&gt;1.2,U108/V108&gt;1.2,U108/W108&gt;1.2,T108/U108&lt;1.5), "RG","no pattern")</f>
        <v>no pattern</v>
      </c>
      <c r="Y108" s="111" t="s">
        <v>13</v>
      </c>
      <c r="Z108" s="111" t="str">
        <f>IF(AND(W108/T108&gt;1.05, W108/U108&gt;1.05,W108/V108&gt;1.05), "BL","no pattern")</f>
        <v>no pattern</v>
      </c>
      <c r="AA108" s="38" t="s">
        <v>24</v>
      </c>
      <c r="AB108" s="39">
        <f>COUNTIF($H108:$AA108,"RG")</f>
        <v>0</v>
      </c>
      <c r="AC108" s="46">
        <f>COUNTIF($H108:$AA108,"RGBK")</f>
        <v>3</v>
      </c>
      <c r="AD108" s="47">
        <f>COUNTIF($H108:$AA108,"BL")</f>
        <v>0</v>
      </c>
      <c r="AE108" s="48">
        <f>COUNTIF($H108:$AA108,"everywhere")</f>
        <v>0</v>
      </c>
      <c r="AF108" s="169" t="s">
        <v>14</v>
      </c>
      <c r="AG108" s="14"/>
    </row>
    <row r="109" spans="1:33" ht="15.75" customHeight="1" x14ac:dyDescent="0.75">
      <c r="A109" s="95">
        <v>151.0257</v>
      </c>
      <c r="B109" s="99" t="s">
        <v>15</v>
      </c>
      <c r="C109" s="104" t="s">
        <v>288</v>
      </c>
      <c r="D109" s="110">
        <v>86.842105263157904</v>
      </c>
      <c r="E109" s="33">
        <v>97.368421052631561</v>
      </c>
      <c r="F109" s="33">
        <v>100</v>
      </c>
      <c r="G109" s="33">
        <v>55.263157894736835</v>
      </c>
      <c r="H109" s="111" t="str">
        <f>IF(AND(D109/F109&gt;1.2, D109/G109&gt;1.2,E109/F109&gt;1.2,E109/G109&gt;1.2,D109/E109&lt;1.3), "RG","no pattern")</f>
        <v>no pattern</v>
      </c>
      <c r="I109" s="111" t="str">
        <f>IF(AND(D109/G109&gt;1.2, E109/G109&gt;1.2,F109/G109&gt;1.2, D109/F109&lt;1.5, E109/F109&lt;1.4), "RGBK","no pattern")</f>
        <v>RGBK</v>
      </c>
      <c r="J109" s="111" t="str">
        <f>IF(AND(G109/D109&gt;1.05, G109/E109&gt;1.05,G109/F109&gt;1.05), "BL","no pattern")</f>
        <v>no pattern</v>
      </c>
      <c r="K109" s="38" t="str">
        <f>IF(AND(D109/E109&lt;1.2, E109/F109&lt;1.2,F109/D109&lt;1.2,G109/D109&lt;1.2, G109/E109&lt;1.2,G109/F109&lt;1.2,D109/G109&lt;1.2), "everywhere","no pattern")</f>
        <v>no pattern</v>
      </c>
      <c r="L109" s="110">
        <v>100.00000000000001</v>
      </c>
      <c r="M109" s="33">
        <v>96.073298429319365</v>
      </c>
      <c r="N109" s="33">
        <v>97.120418848167532</v>
      </c>
      <c r="O109" s="33">
        <v>70.942408376963343</v>
      </c>
      <c r="P109" s="111" t="str">
        <f>IF(AND(L109/N109&gt;1.2, L109/O109&gt;1.2,M109/N109&gt;1.2,M109/O109&gt;1.2,L109/M109&lt;1.5), "RG","no pattern")</f>
        <v>no pattern</v>
      </c>
      <c r="Q109" s="111" t="str">
        <f>IF(AND(L109/O109&gt;1.2, M109/O109&gt;1.2,N109/O109&gt;1.2, L109/N109&lt;1.5, M109/N109&lt;1.4), "RGBK","no pattern")</f>
        <v>RGBK</v>
      </c>
      <c r="R109" s="111" t="str">
        <f>IF(AND(O109/L109&gt;1.05, O109/M109&gt;1.05,O109/N109&gt;1.05), "BL","no pattern")</f>
        <v>no pattern</v>
      </c>
      <c r="S109" s="38" t="str">
        <f>IF(AND(L109/M109&lt;1.2, M109/N109&lt;1.2,N109/L109&lt;1.2,O109/L109&lt;1.2, O109/M109&lt;1.2,O109/N109&lt;1.2,L109/O109&lt;1.2), "everywhere","no pattern")</f>
        <v>no pattern</v>
      </c>
      <c r="T109" s="110">
        <v>67.391304347826093</v>
      </c>
      <c r="U109" s="33">
        <v>100</v>
      </c>
      <c r="V109" s="33">
        <v>74.13</v>
      </c>
      <c r="W109" s="33">
        <v>51.086956521739125</v>
      </c>
      <c r="X109" s="111" t="str">
        <f>IF(AND(T109/V109&gt;1.2, T109/W109&gt;1.2,U109/V109&gt;1.2,U109/W109&gt;1.2,T109/U109&lt;1.5), "RG","no pattern")</f>
        <v>no pattern</v>
      </c>
      <c r="Y109" s="111" t="str">
        <f>IF(AND(T109/W109&gt;1.2, U109/W109&gt;1.2,V109/W109&gt;1.2, T109/V109&lt;1.5, U109/V109&lt;1.4), "RGBK","no pattern")</f>
        <v>RGBK</v>
      </c>
      <c r="Z109" s="111" t="str">
        <f>IF(AND(W109/T109&gt;1.05, W109/U109&gt;1.05,W109/V109&gt;1.05), "BL","no pattern")</f>
        <v>no pattern</v>
      </c>
      <c r="AA109" s="38" t="str">
        <f>IF(AND(T109/U109&lt;1.2, V109/T109&lt;1.2,V109/T109&lt;1.2,W109/T109&lt;1.2, W109/U109&lt;1.2,W109/V109&lt;1.2,T109/W109&lt;1.2), "everywhere","no pattern")</f>
        <v>no pattern</v>
      </c>
      <c r="AB109" s="39">
        <f>COUNTIF($H109:$AA109,"RG")</f>
        <v>0</v>
      </c>
      <c r="AC109" s="46">
        <f>COUNTIF($H109:$AA109,"RGBK")</f>
        <v>3</v>
      </c>
      <c r="AD109" s="47">
        <f>COUNTIF($H109:$AA109,"BL")</f>
        <v>0</v>
      </c>
      <c r="AE109" s="48">
        <f>COUNTIF($H109:$AA109,"everywhere")</f>
        <v>0</v>
      </c>
      <c r="AF109" s="169" t="s">
        <v>14</v>
      </c>
      <c r="AG109" s="14"/>
    </row>
    <row r="110" spans="1:33" ht="15.75" customHeight="1" x14ac:dyDescent="0.75">
      <c r="A110" s="95">
        <v>253.21700000000001</v>
      </c>
      <c r="B110" s="99" t="s">
        <v>206</v>
      </c>
      <c r="C110" s="104" t="s">
        <v>288</v>
      </c>
      <c r="D110" s="110">
        <v>100</v>
      </c>
      <c r="E110" s="33">
        <v>96.429312850321764</v>
      </c>
      <c r="F110" s="33">
        <v>93.689018061033835</v>
      </c>
      <c r="G110" s="33">
        <v>81.918206352501556</v>
      </c>
      <c r="H110" s="111" t="str">
        <f>IF(AND(D110/F110&gt;1.2, D110/G110&gt;1.2,E110/F110&gt;1.2,E110/G110&gt;1.2,D110/E110&lt;1.3), "RG","no pattern")</f>
        <v>no pattern</v>
      </c>
      <c r="I110" s="111" t="s">
        <v>13</v>
      </c>
      <c r="J110" s="111" t="str">
        <f>IF(AND(G110/D110&gt;1.05, G110/E110&gt;1.05,G110/F110&gt;1.05), "BL","no pattern")</f>
        <v>no pattern</v>
      </c>
      <c r="K110" s="38" t="str">
        <f>IF(AND(D110/E110&lt;1.2, E110/F110&lt;1.2,F110/D110&lt;1.2,G110/D110&lt;1.2, G110/E110&lt;1.2,G110/F110&lt;1.2,D110/G110&lt;1.2), "everywhere","no pattern")</f>
        <v>no pattern</v>
      </c>
      <c r="L110" s="110">
        <v>99.999999999999986</v>
      </c>
      <c r="M110" s="33">
        <v>97.812384130515397</v>
      </c>
      <c r="N110" s="33">
        <v>94.28995179829441</v>
      </c>
      <c r="O110" s="33">
        <v>78.717093066370026</v>
      </c>
      <c r="P110" s="111" t="str">
        <f>IF(AND(L110/N110&gt;1.2, L110/O110&gt;1.2,M110/N110&gt;1.2,M110/O110&gt;1.2,L110/M110&lt;1.5), "RG","no pattern")</f>
        <v>no pattern</v>
      </c>
      <c r="Q110" s="111" t="s">
        <v>13</v>
      </c>
      <c r="R110" s="111" t="str">
        <f>IF(AND(O110/L110&gt;1.05, O110/M110&gt;1.05,O110/N110&gt;1.05), "BL","no pattern")</f>
        <v>no pattern</v>
      </c>
      <c r="S110" s="38" t="str">
        <f>IF(AND(L110/M110&lt;1.2, M110/N110&lt;1.2,N110/L110&lt;1.2,O110/L110&lt;1.2, O110/M110&lt;1.2,O110/N110&lt;1.2,L110/O110&lt;1.2), "everywhere","no pattern")</f>
        <v>no pattern</v>
      </c>
      <c r="T110" s="110">
        <v>99.064812555907935</v>
      </c>
      <c r="U110" s="33">
        <v>97.121249085142722</v>
      </c>
      <c r="V110" s="33">
        <v>100</v>
      </c>
      <c r="W110" s="33">
        <v>81.2</v>
      </c>
      <c r="X110" s="111" t="str">
        <f>IF(AND(T110/V110&gt;1.2, T110/W110&gt;1.2,U110/V110&gt;1.2,U110/W110&gt;1.2,T110/U110&lt;1.5), "RG","no pattern")</f>
        <v>no pattern</v>
      </c>
      <c r="Y110" s="111" t="s">
        <v>13</v>
      </c>
      <c r="Z110" s="111" t="str">
        <f>IF(AND(W110/T110&gt;1.05, W110/U110&gt;1.05,W110/V110&gt;1.05), "BL","no pattern")</f>
        <v>no pattern</v>
      </c>
      <c r="AA110" s="38" t="str">
        <f>IF(AND(T110/U110&lt;1.2, V110/T110&lt;1.2,V110/T110&lt;1.2,W110/T110&lt;1.2, W110/U110&lt;1.2,W110/V110&lt;1.2,T110/W110&lt;1.2), "everywhere","no pattern")</f>
        <v>no pattern</v>
      </c>
      <c r="AB110" s="39">
        <f>COUNTIF($H110:$AA110,"RG")</f>
        <v>0</v>
      </c>
      <c r="AC110" s="46">
        <f>COUNTIF($H110:$AA110,"RGBK")</f>
        <v>3</v>
      </c>
      <c r="AD110" s="47">
        <f>COUNTIF($H110:$AA110,"BL")</f>
        <v>0</v>
      </c>
      <c r="AE110" s="48">
        <f>COUNTIF($H110:$AA110,"everywhere")</f>
        <v>0</v>
      </c>
      <c r="AF110" s="169" t="s">
        <v>14</v>
      </c>
      <c r="AG110" s="14"/>
    </row>
    <row r="111" spans="1:33" ht="15.75" customHeight="1" x14ac:dyDescent="0.75">
      <c r="A111" s="95">
        <v>277.21690000000001</v>
      </c>
      <c r="B111" s="99" t="s">
        <v>177</v>
      </c>
      <c r="C111" s="104" t="s">
        <v>288</v>
      </c>
      <c r="D111" s="110">
        <v>100</v>
      </c>
      <c r="E111" s="33">
        <v>91.072032465336491</v>
      </c>
      <c r="F111" s="33">
        <v>79.573892458572885</v>
      </c>
      <c r="G111" s="33">
        <v>41.866756848156911</v>
      </c>
      <c r="H111" s="111" t="str">
        <f>IF(AND(D111/F111&gt;1.2, D111/G111&gt;1.2,E111/F111&gt;1.2,E111/G111&gt;1.2,D111/E111&lt;1.3), "RG","no pattern")</f>
        <v>no pattern</v>
      </c>
      <c r="I111" s="111" t="str">
        <f>IF(AND(D111/G111&gt;1.2, E111/G111&gt;1.2,F111/G111&gt;1.2, D111/F111&lt;1.5, E111/F111&lt;1.4), "RGBK","no pattern")</f>
        <v>RGBK</v>
      </c>
      <c r="J111" s="111" t="str">
        <f>IF(AND(G111/D111&gt;1.05, G111/E111&gt;1.05,G111/F111&gt;1.05), "BL","no pattern")</f>
        <v>no pattern</v>
      </c>
      <c r="K111" s="38" t="str">
        <f>IF(AND(D111/E111&lt;1.2, E111/F111&lt;1.2,F111/D111&lt;1.2,G111/D111&lt;1.2, G111/E111&lt;1.2,G111/F111&lt;1.2,D111/G111&lt;1.2), "everywhere","no pattern")</f>
        <v>no pattern</v>
      </c>
      <c r="L111" s="110">
        <v>100</v>
      </c>
      <c r="M111" s="33">
        <v>91.241431835491255</v>
      </c>
      <c r="N111" s="33">
        <v>75.476009139375478</v>
      </c>
      <c r="O111" s="33">
        <v>46.306169078446317</v>
      </c>
      <c r="P111" s="111" t="s">
        <v>24</v>
      </c>
      <c r="Q111" s="111" t="str">
        <f>IF(AND(L111/O111&gt;1.2, M111/O111&gt;1.2,N111/O111&gt;1.2, L111/N111&lt;1.5, M111/N111&lt;1.4), "RGBK","no pattern")</f>
        <v>RGBK</v>
      </c>
      <c r="R111" s="111" t="str">
        <f>IF(AND(O111/L111&gt;1.05, O111/M111&gt;1.05,O111/N111&gt;1.05), "BL","no pattern")</f>
        <v>no pattern</v>
      </c>
      <c r="S111" s="38" t="str">
        <f>IF(AND(L111/M111&lt;1.2, M111/N111&lt;1.2,N111/L111&lt;1.2,O111/L111&lt;1.2, O111/M111&lt;1.2,O111/N111&lt;1.2,L111/O111&lt;1.2), "everywhere","no pattern")</f>
        <v>no pattern</v>
      </c>
      <c r="T111" s="110">
        <v>100</v>
      </c>
      <c r="U111" s="33">
        <v>89.861111111111114</v>
      </c>
      <c r="V111" s="33">
        <v>88.402777777777771</v>
      </c>
      <c r="W111" s="33">
        <v>59.652777777777764</v>
      </c>
      <c r="X111" s="111" t="str">
        <f>IF(AND(T111/V111&gt;1.2, T111/W111&gt;1.2,U111/V111&gt;1.2,U111/W111&gt;1.2,T111/U111&lt;1.5), "RG","no pattern")</f>
        <v>no pattern</v>
      </c>
      <c r="Y111" s="111" t="str">
        <f>IF(AND(T111/W111&gt;1.2, U111/W111&gt;1.2,V111/W111&gt;1.2, T111/V111&lt;1.5, U111/V111&lt;1.4), "RGBK","no pattern")</f>
        <v>RGBK</v>
      </c>
      <c r="Z111" s="111" t="str">
        <f>IF(AND(W111/T111&gt;1.05, W111/U111&gt;1.05,W111/V111&gt;1.05), "BL","no pattern")</f>
        <v>no pattern</v>
      </c>
      <c r="AA111" s="38" t="str">
        <f>IF(AND(T111/U111&lt;1.2, V111/T111&lt;1.2,V111/T111&lt;1.2,W111/T111&lt;1.2, W111/U111&lt;1.2,W111/V111&lt;1.2,T111/W111&lt;1.2), "everywhere","no pattern")</f>
        <v>no pattern</v>
      </c>
      <c r="AB111" s="39">
        <f>COUNTIF($H111:$AA111,"RG")</f>
        <v>0</v>
      </c>
      <c r="AC111" s="46">
        <f>COUNTIF($H111:$AA111,"RGBK")</f>
        <v>3</v>
      </c>
      <c r="AD111" s="47">
        <f>COUNTIF($H111:$AA111,"BL")</f>
        <v>0</v>
      </c>
      <c r="AE111" s="48">
        <f>COUNTIF($H111:$AA111,"everywhere")</f>
        <v>0</v>
      </c>
      <c r="AF111" s="169" t="s">
        <v>14</v>
      </c>
      <c r="AG111" s="14"/>
    </row>
    <row r="112" spans="1:33" ht="15.75" customHeight="1" x14ac:dyDescent="0.75">
      <c r="A112" s="95">
        <v>279.23259999999999</v>
      </c>
      <c r="B112" s="99" t="s">
        <v>176</v>
      </c>
      <c r="C112" s="104" t="s">
        <v>288</v>
      </c>
      <c r="D112" s="110">
        <v>100</v>
      </c>
      <c r="E112" s="33">
        <v>90.988962472406186</v>
      </c>
      <c r="F112" s="33">
        <v>78.114790286975719</v>
      </c>
      <c r="G112" s="33">
        <v>33.214128035320087</v>
      </c>
      <c r="H112" s="111" t="str">
        <f>IF(AND(D112/F112&gt;1.2, D112/G112&gt;1.2,E112/F112&gt;1.2,E112/G112&gt;1.2,D112/E112&lt;1.3), "RG","no pattern")</f>
        <v>no pattern</v>
      </c>
      <c r="I112" s="111" t="str">
        <f>IF(AND(D112/G112&gt;1.2, E112/G112&gt;1.2,F112/G112&gt;1.2, D112/F112&lt;1.5, E112/F112&lt;1.4), "RGBK","no pattern")</f>
        <v>RGBK</v>
      </c>
      <c r="J112" s="111" t="str">
        <f>IF(AND(G112/D112&gt;1.05, G112/E112&gt;1.05,G112/F112&gt;1.05), "BL","no pattern")</f>
        <v>no pattern</v>
      </c>
      <c r="K112" s="38" t="str">
        <f>IF(AND(D112/E112&lt;1.2, E112/F112&lt;1.2,F112/D112&lt;1.2,G112/D112&lt;1.2, G112/E112&lt;1.2,G112/F112&lt;1.2,D112/G112&lt;1.2), "everywhere","no pattern")</f>
        <v>no pattern</v>
      </c>
      <c r="L112" s="110">
        <v>100</v>
      </c>
      <c r="M112" s="33">
        <v>92.564454465248502</v>
      </c>
      <c r="N112" s="33">
        <v>77.585530830310759</v>
      </c>
      <c r="O112" s="33">
        <v>49.936280756788548</v>
      </c>
      <c r="P112" s="111" t="str">
        <f>IF(AND(L112/N112&gt;1.2, L112/O112&gt;1.2,M112/N112&gt;1.2,M112/O112&gt;1.2,L112/M112&lt;1.5), "RG","no pattern")</f>
        <v>no pattern</v>
      </c>
      <c r="Q112" s="111" t="str">
        <f>IF(AND(L112/O112&gt;1.2, M112/O112&gt;1.2,N112/O112&gt;1.2, L112/N112&lt;1.5, M112/N112&lt;1.4), "RGBK","no pattern")</f>
        <v>RGBK</v>
      </c>
      <c r="R112" s="111" t="str">
        <f>IF(AND(O112/L112&gt;1.05, O112/M112&gt;1.05,O112/N112&gt;1.05), "BL","no pattern")</f>
        <v>no pattern</v>
      </c>
      <c r="S112" s="38" t="str">
        <f>IF(AND(L112/M112&lt;1.2, M112/N112&lt;1.2,N112/L112&lt;1.2,O112/L112&lt;1.2, O112/M112&lt;1.2,O112/N112&lt;1.2,L112/O112&lt;1.2), "everywhere","no pattern")</f>
        <v>no pattern</v>
      </c>
      <c r="T112" s="110">
        <v>100</v>
      </c>
      <c r="U112" s="33">
        <v>90.858227595164351</v>
      </c>
      <c r="V112" s="33">
        <v>86.442202018183622</v>
      </c>
      <c r="W112" s="33">
        <v>56.384254171245878</v>
      </c>
      <c r="X112" s="111" t="str">
        <f>IF(AND(T112/V112&gt;1.2, T112/W112&gt;1.2,U112/V112&gt;1.2,U112/W112&gt;1.2,T112/U112&lt;1.5), "RG","no pattern")</f>
        <v>no pattern</v>
      </c>
      <c r="Y112" s="111" t="str">
        <f>IF(AND(T112/W112&gt;1.2, U112/W112&gt;1.2,V112/W112&gt;1.2, T112/V112&lt;1.5, U112/V112&lt;1.4), "RGBK","no pattern")</f>
        <v>RGBK</v>
      </c>
      <c r="Z112" s="111" t="str">
        <f>IF(AND(W112/T112&gt;1.05, W112/U112&gt;1.05,W112/V112&gt;1.05), "BL","no pattern")</f>
        <v>no pattern</v>
      </c>
      <c r="AA112" s="38" t="str">
        <f>IF(AND(T112/U112&lt;1.2, V112/T112&lt;1.2,V112/T112&lt;1.2,W112/T112&lt;1.2, W112/U112&lt;1.2,W112/V112&lt;1.2,T112/W112&lt;1.2), "everywhere","no pattern")</f>
        <v>no pattern</v>
      </c>
      <c r="AB112" s="39">
        <f>COUNTIF($H112:$AA112,"RG")</f>
        <v>0</v>
      </c>
      <c r="AC112" s="46">
        <f>COUNTIF($H112:$AA112,"RGBK")</f>
        <v>3</v>
      </c>
      <c r="AD112" s="47">
        <f>COUNTIF($H112:$AA112,"BL")</f>
        <v>0</v>
      </c>
      <c r="AE112" s="48">
        <f>COUNTIF($H112:$AA112,"everywhere")</f>
        <v>0</v>
      </c>
      <c r="AF112" s="169" t="s">
        <v>14</v>
      </c>
      <c r="AG112" s="14"/>
    </row>
    <row r="113" spans="1:33" ht="15.75" customHeight="1" x14ac:dyDescent="0.75">
      <c r="A113" s="95">
        <v>281.24799999999999</v>
      </c>
      <c r="B113" s="99" t="s">
        <v>175</v>
      </c>
      <c r="C113" s="104" t="s">
        <v>288</v>
      </c>
      <c r="D113" s="110">
        <v>99.999999999999986</v>
      </c>
      <c r="E113" s="33">
        <v>92.449709983956566</v>
      </c>
      <c r="F113" s="33">
        <v>82.823645563371599</v>
      </c>
      <c r="G113" s="33">
        <v>46.698753548068609</v>
      </c>
      <c r="H113" s="111" t="str">
        <f>IF(AND(D113/F113&gt;1.2, D113/G113&gt;1.2,E113/F113&gt;1.2,E113/G113&gt;1.2,D113/E113&lt;1.3), "RG","no pattern")</f>
        <v>no pattern</v>
      </c>
      <c r="I113" s="111" t="str">
        <f>IF(AND(D113/G113&gt;1.2, E113/G113&gt;1.2,F113/G113&gt;1.2, D113/F113&lt;1.5, E113/F113&lt;1.4), "RGBK","no pattern")</f>
        <v>RGBK</v>
      </c>
      <c r="J113" s="111" t="str">
        <f>IF(AND(G113/D113&gt;1.05, G113/E113&gt;1.05,G113/F113&gt;1.05), "BL","no pattern")</f>
        <v>no pattern</v>
      </c>
      <c r="K113" s="38" t="str">
        <f>IF(AND(D113/E113&lt;1.2, E113/F113&lt;1.2,F113/D113&lt;1.2,G113/D113&lt;1.2, G113/E113&lt;1.2,G113/F113&lt;1.2,D113/G113&lt;1.2), "everywhere","no pattern")</f>
        <v>no pattern</v>
      </c>
      <c r="L113" s="110">
        <v>100</v>
      </c>
      <c r="M113" s="33">
        <v>94.66007858078342</v>
      </c>
      <c r="N113" s="33">
        <v>86.010239314204071</v>
      </c>
      <c r="O113" s="33">
        <v>62.144302893201576</v>
      </c>
      <c r="P113" s="111" t="str">
        <f>IF(AND(L113/N113&gt;1.2, L113/O113&gt;1.2,M113/N113&gt;1.2,M113/O113&gt;1.2,L113/M113&lt;1.5), "RG","no pattern")</f>
        <v>no pattern</v>
      </c>
      <c r="Q113" s="111" t="str">
        <f>IF(AND(L113/O113&gt;1.2, M113/O113&gt;1.2,N113/O113&gt;1.2, L113/N113&lt;1.5, M113/N113&lt;1.4), "RGBK","no pattern")</f>
        <v>RGBK</v>
      </c>
      <c r="R113" s="111" t="str">
        <f>IF(AND(O113/L113&gt;1.05, O113/M113&gt;1.05,O113/N113&gt;1.05), "BL","no pattern")</f>
        <v>no pattern</v>
      </c>
      <c r="S113" s="38" t="str">
        <f>IF(AND(L113/M113&lt;1.2, M113/N113&lt;1.2,N113/L113&lt;1.2,O113/L113&lt;1.2, O113/M113&lt;1.2,O113/N113&lt;1.2,L113/O113&lt;1.2), "everywhere","no pattern")</f>
        <v>no pattern</v>
      </c>
      <c r="T113" s="110">
        <v>100</v>
      </c>
      <c r="U113" s="33">
        <v>93.556491539200479</v>
      </c>
      <c r="V113" s="33">
        <v>93.493682110396804</v>
      </c>
      <c r="W113" s="33">
        <v>76.727259292100797</v>
      </c>
      <c r="X113" s="111" t="str">
        <f>IF(AND(T113/V113&gt;1.2, T113/W113&gt;1.2,U113/V113&gt;1.2,U113/W113&gt;1.2,T113/U113&lt;1.5), "RG","no pattern")</f>
        <v>no pattern</v>
      </c>
      <c r="Y113" s="111" t="str">
        <f>IF(AND(T113/W113&gt;1.2, U113/W113&gt;1.2,V113/W113&gt;1.2, T113/V113&lt;1.5, U113/V113&lt;1.4), "RGBK","no pattern")</f>
        <v>RGBK</v>
      </c>
      <c r="Z113" s="111" t="str">
        <f>IF(AND(W113/T113&gt;1.05, W113/U113&gt;1.05,W113/V113&gt;1.05), "BL","no pattern")</f>
        <v>no pattern</v>
      </c>
      <c r="AA113" s="38" t="str">
        <f>IF(AND(T113/U113&lt;1.2, V113/T113&lt;1.2,V113/T113&lt;1.2,W113/T113&lt;1.2, W113/U113&lt;1.2,W113/V113&lt;1.2,T113/W113&lt;1.2), "everywhere","no pattern")</f>
        <v>no pattern</v>
      </c>
      <c r="AB113" s="39">
        <f>COUNTIF($H113:$AA113,"RG")</f>
        <v>0</v>
      </c>
      <c r="AC113" s="46">
        <f>COUNTIF($H113:$AA113,"RGBK")</f>
        <v>3</v>
      </c>
      <c r="AD113" s="47">
        <f>COUNTIF($H113:$AA113,"BL")</f>
        <v>0</v>
      </c>
      <c r="AE113" s="48">
        <f>COUNTIF($H113:$AA113,"everywhere")</f>
        <v>0</v>
      </c>
      <c r="AF113" s="169" t="s">
        <v>14</v>
      </c>
      <c r="AG113" s="14"/>
    </row>
    <row r="114" spans="1:33" ht="15.75" customHeight="1" x14ac:dyDescent="0.75">
      <c r="A114" s="95">
        <v>295.22719999999998</v>
      </c>
      <c r="B114" s="99" t="s">
        <v>295</v>
      </c>
      <c r="C114" s="104" t="s">
        <v>288</v>
      </c>
      <c r="D114" s="110">
        <v>100</v>
      </c>
      <c r="E114" s="33">
        <v>90.826727066817654</v>
      </c>
      <c r="F114" s="33">
        <v>71.687429218573044</v>
      </c>
      <c r="G114" s="33">
        <v>25.821064552661383</v>
      </c>
      <c r="H114" s="111" t="s">
        <v>24</v>
      </c>
      <c r="I114" s="111" t="str">
        <f>IF(AND(D114/G114&gt;1.2, E114/G114&gt;1.2,F114/G114&gt;1.2, D114/F114&lt;1.5, E114/F114&lt;1.4), "RGBK","no pattern")</f>
        <v>RGBK</v>
      </c>
      <c r="J114" s="111" t="str">
        <f>IF(AND(G114/D114&gt;1.05, G114/E114&gt;1.05,G114/F114&gt;1.05), "BL","no pattern")</f>
        <v>no pattern</v>
      </c>
      <c r="K114" s="38" t="str">
        <f>IF(AND(D114/E114&lt;1.2, E114/F114&lt;1.2,F114/D114&lt;1.2,G114/D114&lt;1.2, G114/E114&lt;1.2,G114/F114&lt;1.2,D114/G114&lt;1.2), "everywhere","no pattern")</f>
        <v>no pattern</v>
      </c>
      <c r="L114" s="110">
        <v>100</v>
      </c>
      <c r="M114" s="33">
        <v>91.023128185025485</v>
      </c>
      <c r="N114" s="33">
        <v>75.931007448059574</v>
      </c>
      <c r="O114" s="33">
        <v>52.685221481771855</v>
      </c>
      <c r="P114" s="111" t="str">
        <f>IF(AND(L114/N114&gt;1.2, L114/O114&gt;1.2,M114/N114&gt;1.2,M114/O114&gt;1.2,L114/M114&lt;1.5), "RG","no pattern")</f>
        <v>no pattern</v>
      </c>
      <c r="Q114" s="111" t="str">
        <f>IF(AND(L114/O114&gt;1.2, M114/O114&gt;1.2,N114/O114&gt;1.2, L114/N114&lt;1.5, M114/N114&lt;1.4), "RGBK","no pattern")</f>
        <v>RGBK</v>
      </c>
      <c r="R114" s="111" t="str">
        <f>IF(AND(O114/L114&gt;1.05, O114/M114&gt;1.05,O114/N114&gt;1.05), "BL","no pattern")</f>
        <v>no pattern</v>
      </c>
      <c r="S114" s="38" t="str">
        <f>IF(AND(L114/M114&lt;1.2, M114/N114&lt;1.2,N114/L114&lt;1.2,O114/L114&lt;1.2, O114/M114&lt;1.2,O114/N114&lt;1.2,L114/O114&lt;1.2), "everywhere","no pattern")</f>
        <v>no pattern</v>
      </c>
      <c r="T114" s="110">
        <v>100.00000000000001</v>
      </c>
      <c r="U114" s="33">
        <v>79.858788554440721</v>
      </c>
      <c r="V114" s="33">
        <v>80.416202155332599</v>
      </c>
      <c r="W114" s="33">
        <v>51.727982162764775</v>
      </c>
      <c r="X114" s="111" t="str">
        <f>IF(AND(T114/V114&gt;1.2, T114/W114&gt;1.2,U114/V114&gt;1.2,U114/W114&gt;1.2,T114/U114&lt;1.5), "RG","no pattern")</f>
        <v>no pattern</v>
      </c>
      <c r="Y114" s="111" t="str">
        <f>IF(AND(T114/W114&gt;1.2, U114/W114&gt;1.2,V114/W114&gt;1.2, T114/V114&lt;1.5, U114/V114&lt;1.4), "RGBK","no pattern")</f>
        <v>RGBK</v>
      </c>
      <c r="Z114" s="111" t="str">
        <f>IF(AND(W114/T114&gt;1.05, W114/U114&gt;1.05,W114/V114&gt;1.05), "BL","no pattern")</f>
        <v>no pattern</v>
      </c>
      <c r="AA114" s="38" t="str">
        <f>IF(AND(T114/U114&lt;1.2, V114/T114&lt;1.2,V114/T114&lt;1.2,W114/T114&lt;1.2, W114/U114&lt;1.2,W114/V114&lt;1.2,T114/W114&lt;1.2), "everywhere","no pattern")</f>
        <v>no pattern</v>
      </c>
      <c r="AB114" s="39">
        <f>COUNTIF($H114:$AA114,"RG")</f>
        <v>0</v>
      </c>
      <c r="AC114" s="46">
        <f>COUNTIF($H114:$AA114,"RGBK")</f>
        <v>3</v>
      </c>
      <c r="AD114" s="47">
        <f>COUNTIF($H114:$AA114,"BL")</f>
        <v>0</v>
      </c>
      <c r="AE114" s="48">
        <f>COUNTIF($H114:$AA114,"everywhere")</f>
        <v>0</v>
      </c>
      <c r="AF114" s="169" t="s">
        <v>14</v>
      </c>
      <c r="AG114" s="14"/>
    </row>
    <row r="115" spans="1:33" ht="15.75" customHeight="1" x14ac:dyDescent="0.75">
      <c r="A115" s="95">
        <v>303.23259999999999</v>
      </c>
      <c r="B115" s="99" t="s">
        <v>181</v>
      </c>
      <c r="C115" s="104" t="s">
        <v>288</v>
      </c>
      <c r="D115" s="110">
        <v>99.999999999999986</v>
      </c>
      <c r="E115" s="33">
        <v>94.637332416638017</v>
      </c>
      <c r="F115" s="33">
        <v>83.310415950498438</v>
      </c>
      <c r="G115" s="33">
        <v>54.073564798899959</v>
      </c>
      <c r="H115" s="111" t="str">
        <f>IF(AND(D115/F115&gt;1.2, D115/G115&gt;1.2,E115/F115&gt;1.2,E115/G115&gt;1.2,D115/E115&lt;1.3), "RG","no pattern")</f>
        <v>no pattern</v>
      </c>
      <c r="I115" s="111" t="str">
        <f>IF(AND(D115/G115&gt;1.2, E115/G115&gt;1.2,F115/G115&gt;1.2, D115/F115&lt;1.5, E115/F115&lt;1.4), "RGBK","no pattern")</f>
        <v>RGBK</v>
      </c>
      <c r="J115" s="111" t="str">
        <f>IF(AND(G115/D115&gt;1.05, G115/E115&gt;1.05,G115/F115&gt;1.05), "BL","no pattern")</f>
        <v>no pattern</v>
      </c>
      <c r="K115" s="38" t="str">
        <f>IF(AND(D115/E115&lt;1.2, E115/F115&lt;1.2,F115/D115&lt;1.2,G115/D115&lt;1.2, G115/E115&lt;1.2,G115/F115&lt;1.2,D115/G115&lt;1.2), "everywhere","no pattern")</f>
        <v>no pattern</v>
      </c>
      <c r="L115" s="110">
        <v>100</v>
      </c>
      <c r="M115" s="33">
        <v>94.758784991066108</v>
      </c>
      <c r="N115" s="33">
        <v>95.235259082787366</v>
      </c>
      <c r="O115" s="33">
        <v>70.518165574746874</v>
      </c>
      <c r="P115" s="111" t="str">
        <f>IF(AND(L115/N115&gt;1.2, L115/O115&gt;1.2,M115/N115&gt;1.2,M115/O115&gt;1.2,L115/M115&lt;1.5), "RG","no pattern")</f>
        <v>no pattern</v>
      </c>
      <c r="Q115" s="111" t="str">
        <f>IF(AND(L115/O115&gt;1.2, M115/O115&gt;1.2,N115/O115&gt;1.2, L115/N115&lt;1.5, M115/N115&lt;1.4), "RGBK","no pattern")</f>
        <v>RGBK</v>
      </c>
      <c r="R115" s="111" t="str">
        <f>IF(AND(O115/L115&gt;1.05, O115/M115&gt;1.05,O115/N115&gt;1.05), "BL","no pattern")</f>
        <v>no pattern</v>
      </c>
      <c r="S115" s="38" t="str">
        <f>IF(AND(L115/M115&lt;1.2, M115/N115&lt;1.2,N115/L115&lt;1.2,O115/L115&lt;1.2, O115/M115&lt;1.2,O115/N115&lt;1.2,L115/O115&lt;1.2), "everywhere","no pattern")</f>
        <v>no pattern</v>
      </c>
      <c r="T115" s="110">
        <v>96.15384615384616</v>
      </c>
      <c r="U115" s="33">
        <v>100</v>
      </c>
      <c r="V115" s="33">
        <v>88.562753036437257</v>
      </c>
      <c r="W115" s="33">
        <v>69.939271255060731</v>
      </c>
      <c r="X115" s="111" t="str">
        <f>IF(AND(T115/V115&gt;1.2, T115/W115&gt;1.2,U115/V115&gt;1.2,U115/W115&gt;1.2,T115/U115&lt;1.5), "RG","no pattern")</f>
        <v>no pattern</v>
      </c>
      <c r="Y115" s="111" t="str">
        <f>IF(AND(T115/W115&gt;1.2, U115/W115&gt;1.2,V115/W115&gt;1.2, T115/V115&lt;1.5, U115/V115&lt;1.4), "RGBK","no pattern")</f>
        <v>RGBK</v>
      </c>
      <c r="Z115" s="111" t="str">
        <f>IF(AND(W115/T115&gt;1.05, W115/U115&gt;1.05,W115/V115&gt;1.05), "BL","no pattern")</f>
        <v>no pattern</v>
      </c>
      <c r="AA115" s="38" t="str">
        <f>IF(AND(T115/U115&lt;1.2, V115/T115&lt;1.2,V115/T115&lt;1.2,W115/T115&lt;1.2, W115/U115&lt;1.2,W115/V115&lt;1.2,T115/W115&lt;1.2), "everywhere","no pattern")</f>
        <v>no pattern</v>
      </c>
      <c r="AB115" s="39">
        <f>COUNTIF($H115:$AA115,"RG")</f>
        <v>0</v>
      </c>
      <c r="AC115" s="46">
        <f>COUNTIF($H115:$AA115,"RGBK")</f>
        <v>3</v>
      </c>
      <c r="AD115" s="47">
        <f>COUNTIF($H115:$AA115,"BL")</f>
        <v>0</v>
      </c>
      <c r="AE115" s="48">
        <f>COUNTIF($H115:$AA115,"everywhere")</f>
        <v>0</v>
      </c>
      <c r="AF115" s="169" t="s">
        <v>14</v>
      </c>
      <c r="AG115" s="14"/>
    </row>
    <row r="116" spans="1:33" ht="15.75" customHeight="1" x14ac:dyDescent="0.75">
      <c r="A116" s="95">
        <v>305.24829999999997</v>
      </c>
      <c r="B116" s="99" t="s">
        <v>180</v>
      </c>
      <c r="C116" s="104" t="s">
        <v>288</v>
      </c>
      <c r="D116" s="110">
        <v>100.00000000000001</v>
      </c>
      <c r="E116" s="33">
        <v>91.748726655348037</v>
      </c>
      <c r="F116" s="33">
        <v>77.385398981324286</v>
      </c>
      <c r="G116" s="33">
        <v>39.151103565365027</v>
      </c>
      <c r="H116" s="111" t="str">
        <f>IF(AND(D116/F116&gt;1.2, D116/G116&gt;1.2,E116/F116&gt;1.2,E116/G116&gt;1.2,D116/E116&lt;1.3), "RG","no pattern")</f>
        <v>no pattern</v>
      </c>
      <c r="I116" s="111" t="str">
        <f>IF(AND(D116/G116&gt;1.2, E116/G116&gt;1.2,F116/G116&gt;1.2, D116/F116&lt;1.5, E116/F116&lt;1.4), "RGBK","no pattern")</f>
        <v>RGBK</v>
      </c>
      <c r="J116" s="111" t="str">
        <f>IF(AND(G116/D116&gt;1.05, G116/E116&gt;1.05,G116/F116&gt;1.05), "BL","no pattern")</f>
        <v>no pattern</v>
      </c>
      <c r="K116" s="38" t="str">
        <f>IF(AND(D116/E116&lt;1.2, E116/F116&lt;1.2,F116/D116&lt;1.2,G116/D116&lt;1.2, G116/E116&lt;1.2,G116/F116&lt;1.2,D116/G116&lt;1.2), "everywhere","no pattern")</f>
        <v>no pattern</v>
      </c>
      <c r="L116" s="110">
        <v>100</v>
      </c>
      <c r="M116" s="33">
        <v>87.564766839378223</v>
      </c>
      <c r="N116" s="33">
        <v>83.678756476683944</v>
      </c>
      <c r="O116" s="33">
        <v>40.155440414507773</v>
      </c>
      <c r="P116" s="111" t="str">
        <f>IF(AND(L116/N116&gt;1.2, L116/O116&gt;1.2,M116/N116&gt;1.2,M116/O116&gt;1.2,L116/M116&lt;1.5), "RG","no pattern")</f>
        <v>no pattern</v>
      </c>
      <c r="Q116" s="111" t="str">
        <f>IF(AND(L116/O116&gt;1.2, M116/O116&gt;1.2,N116/O116&gt;1.2, L116/N116&lt;1.5, M116/N116&lt;1.4), "RGBK","no pattern")</f>
        <v>RGBK</v>
      </c>
      <c r="R116" s="111" t="str">
        <f>IF(AND(O116/L116&gt;1.05, O116/M116&gt;1.05,O116/N116&gt;1.05), "BL","no pattern")</f>
        <v>no pattern</v>
      </c>
      <c r="S116" s="38" t="str">
        <f>IF(AND(L116/M116&lt;1.2, M116/N116&lt;1.2,N116/L116&lt;1.2,O116/L116&lt;1.2, O116/M116&lt;1.2,O116/N116&lt;1.2,L116/O116&lt;1.2), "everywhere","no pattern")</f>
        <v>no pattern</v>
      </c>
      <c r="T116" s="110">
        <v>100</v>
      </c>
      <c r="U116" s="33">
        <v>77.272727272727266</v>
      </c>
      <c r="V116" s="33">
        <v>64.462809917355372</v>
      </c>
      <c r="W116" s="33">
        <v>35.537190082644628</v>
      </c>
      <c r="X116" s="111" t="str">
        <f>IF(AND(T116/V116&gt;1.2, T116/W116&gt;1.2,U116/V116&gt;1.2,U116/W116&gt;1.2,T116/U116&lt;1.5), "RG","no pattern")</f>
        <v>no pattern</v>
      </c>
      <c r="Y116" s="111" t="s">
        <v>13</v>
      </c>
      <c r="Z116" s="111" t="str">
        <f>IF(AND(W116/T116&gt;1.05, W116/U116&gt;1.05,W116/V116&gt;1.05), "BL","no pattern")</f>
        <v>no pattern</v>
      </c>
      <c r="AA116" s="38" t="str">
        <f>IF(AND(T116/U116&lt;1.2, V116/T116&lt;1.2,V116/T116&lt;1.2,W116/T116&lt;1.2, W116/U116&lt;1.2,W116/V116&lt;1.2,T116/W116&lt;1.2), "everywhere","no pattern")</f>
        <v>no pattern</v>
      </c>
      <c r="AB116" s="39">
        <f>COUNTIF($H116:$AA116,"RG")</f>
        <v>0</v>
      </c>
      <c r="AC116" s="46">
        <f>COUNTIF($H116:$AA116,"RGBK")</f>
        <v>3</v>
      </c>
      <c r="AD116" s="47">
        <f>COUNTIF($H116:$AA116,"BL")</f>
        <v>0</v>
      </c>
      <c r="AE116" s="48">
        <f>COUNTIF($H116:$AA116,"everywhere")</f>
        <v>0</v>
      </c>
      <c r="AF116" s="169" t="s">
        <v>14</v>
      </c>
      <c r="AG116" s="14"/>
    </row>
    <row r="117" spans="1:33" ht="15.75" customHeight="1" x14ac:dyDescent="0.75">
      <c r="A117" s="95">
        <v>307.26420000000002</v>
      </c>
      <c r="B117" s="99" t="s">
        <v>179</v>
      </c>
      <c r="C117" s="104" t="s">
        <v>288</v>
      </c>
      <c r="D117" s="110">
        <v>100</v>
      </c>
      <c r="E117" s="33">
        <v>90.853658536585357</v>
      </c>
      <c r="F117" s="33">
        <v>77.168021680216796</v>
      </c>
      <c r="G117" s="33">
        <v>29.403794037940379</v>
      </c>
      <c r="H117" s="111" t="str">
        <f>IF(AND(D117/F117&gt;1.2, D117/G117&gt;1.2,E117/F117&gt;1.2,E117/G117&gt;1.2,D117/E117&lt;1.3), "RG","no pattern")</f>
        <v>no pattern</v>
      </c>
      <c r="I117" s="111" t="str">
        <f>IF(AND(D117/G117&gt;1.2, E117/G117&gt;1.2,F117/G117&gt;1.2, D117/F117&lt;1.5, E117/F117&lt;1.4), "RGBK","no pattern")</f>
        <v>RGBK</v>
      </c>
      <c r="J117" s="111" t="str">
        <f>IF(AND(G117/D117&gt;1.05, G117/E117&gt;1.05,G117/F117&gt;1.05), "BL","no pattern")</f>
        <v>no pattern</v>
      </c>
      <c r="K117" s="38" t="str">
        <f>IF(AND(D117/E117&lt;1.2, E117/F117&lt;1.2,F117/D117&lt;1.2,G117/D117&lt;1.2, G117/E117&lt;1.2,G117/F117&lt;1.2,D117/G117&lt;1.2), "everywhere","no pattern")</f>
        <v>no pattern</v>
      </c>
      <c r="L117" s="110">
        <v>100</v>
      </c>
      <c r="M117" s="33">
        <v>66.666666666666671</v>
      </c>
      <c r="N117" s="33">
        <v>53.333333333333336</v>
      </c>
      <c r="O117" s="33">
        <v>22.666666666666668</v>
      </c>
      <c r="P117" s="111" t="str">
        <f>IF(AND(L117/N117&gt;1.2, L117/O117&gt;1.2,M117/N117&gt;1.2,M117/O117&gt;1.2,L117/M117&lt;1.5), "RG","no pattern")</f>
        <v>no pattern</v>
      </c>
      <c r="Q117" s="111" t="s">
        <v>13</v>
      </c>
      <c r="R117" s="111" t="str">
        <f>IF(AND(O117/L117&gt;1.05, O117/M117&gt;1.05,O117/N117&gt;1.05), "BL","no pattern")</f>
        <v>no pattern</v>
      </c>
      <c r="S117" s="38" t="str">
        <f>IF(AND(L117/M117&lt;1.2, M117/N117&lt;1.2,N117/L117&lt;1.2,O117/L117&lt;1.2, O117/M117&lt;1.2,O117/N117&lt;1.2,L117/O117&lt;1.2), "everywhere","no pattern")</f>
        <v>no pattern</v>
      </c>
      <c r="T117" s="110">
        <v>100</v>
      </c>
      <c r="U117" s="33">
        <v>81.960784313725497</v>
      </c>
      <c r="V117" s="33">
        <v>73.333333333333314</v>
      </c>
      <c r="W117" s="33">
        <v>50.588235294117638</v>
      </c>
      <c r="X117" s="111" t="str">
        <f>IF(AND(T117/V117&gt;1.2, T117/W117&gt;1.2,U117/V117&gt;1.2,U117/W117&gt;1.2,T117/U117&lt;1.5), "RG","no pattern")</f>
        <v>no pattern</v>
      </c>
      <c r="Y117" s="111" t="str">
        <f>IF(AND(T117/W117&gt;1.2, U117/W117&gt;1.2,V117/W117&gt;1.2, T117/V117&lt;1.5, U117/V117&lt;1.4), "RGBK","no pattern")</f>
        <v>RGBK</v>
      </c>
      <c r="Z117" s="111" t="str">
        <f>IF(AND(W117/T117&gt;1.05, W117/U117&gt;1.05,W117/V117&gt;1.05), "BL","no pattern")</f>
        <v>no pattern</v>
      </c>
      <c r="AA117" s="38" t="str">
        <f>IF(AND(T117/U117&lt;1.2, V117/T117&lt;1.2,V117/T117&lt;1.2,W117/T117&lt;1.2, W117/U117&lt;1.2,W117/V117&lt;1.2,T117/W117&lt;1.2), "everywhere","no pattern")</f>
        <v>no pattern</v>
      </c>
      <c r="AB117" s="39">
        <f>COUNTIF($H117:$AA117,"RG")</f>
        <v>0</v>
      </c>
      <c r="AC117" s="46">
        <f>COUNTIF($H117:$AA117,"RGBK")</f>
        <v>3</v>
      </c>
      <c r="AD117" s="47">
        <f>COUNTIF($H117:$AA117,"BL")</f>
        <v>0</v>
      </c>
      <c r="AE117" s="48">
        <f>COUNTIF($H117:$AA117,"everywhere")</f>
        <v>0</v>
      </c>
      <c r="AF117" s="169" t="s">
        <v>14</v>
      </c>
      <c r="AG117" s="14"/>
    </row>
    <row r="118" spans="1:33" ht="15.75" customHeight="1" x14ac:dyDescent="0.75">
      <c r="A118" s="95">
        <v>309.27969999999999</v>
      </c>
      <c r="B118" s="99" t="s">
        <v>178</v>
      </c>
      <c r="C118" s="104" t="s">
        <v>288</v>
      </c>
      <c r="D118" s="110">
        <v>100</v>
      </c>
      <c r="E118" s="33">
        <v>92.776134122287971</v>
      </c>
      <c r="F118" s="33">
        <v>79.955621301775153</v>
      </c>
      <c r="G118" s="33">
        <v>36.883629191321496</v>
      </c>
      <c r="H118" s="111" t="str">
        <f>IF(AND(D118/F118&gt;1.2, D118/G118&gt;1.2,E118/F118&gt;1.2,E118/G118&gt;1.2,D118/E118&lt;1.3), "RG","no pattern")</f>
        <v>no pattern</v>
      </c>
      <c r="I118" s="111" t="str">
        <f>IF(AND(D118/G118&gt;1.2, E118/G118&gt;1.2,F118/G118&gt;1.2, D118/F118&lt;1.5, E118/F118&lt;1.4), "RGBK","no pattern")</f>
        <v>RGBK</v>
      </c>
      <c r="J118" s="111" t="str">
        <f>IF(AND(G118/D118&gt;1.05, G118/E118&gt;1.05,G118/F118&gt;1.05), "BL","no pattern")</f>
        <v>no pattern</v>
      </c>
      <c r="K118" s="38" t="str">
        <f>IF(AND(D118/E118&lt;1.2, E118/F118&lt;1.2,F118/D118&lt;1.2,G118/D118&lt;1.2, G118/E118&lt;1.2,G118/F118&lt;1.2,D118/G118&lt;1.2), "everywhere","no pattern")</f>
        <v>no pattern</v>
      </c>
      <c r="L118" s="110">
        <v>100</v>
      </c>
      <c r="M118" s="33">
        <v>94.95192307692308</v>
      </c>
      <c r="N118" s="33">
        <v>81.490384615384599</v>
      </c>
      <c r="O118" s="33">
        <v>55.608974358974351</v>
      </c>
      <c r="P118" s="111" t="str">
        <f>IF(AND(L118/N118&gt;1.2, L118/O118&gt;1.2,M118/N118&gt;1.2,M118/O118&gt;1.2,L118/M118&lt;1.5), "RG","no pattern")</f>
        <v>no pattern</v>
      </c>
      <c r="Q118" s="111" t="str">
        <f>IF(AND(L118/O118&gt;1.2, M118/O118&gt;1.2,N118/O118&gt;1.2, L118/N118&lt;1.5, M118/N118&lt;1.4), "RGBK","no pattern")</f>
        <v>RGBK</v>
      </c>
      <c r="R118" s="111" t="str">
        <f>IF(AND(O118/L118&gt;1.05, O118/M118&gt;1.05,O118/N118&gt;1.05), "BL","no pattern")</f>
        <v>no pattern</v>
      </c>
      <c r="S118" s="38" t="str">
        <f>IF(AND(L118/M118&lt;1.2, M118/N118&lt;1.2,N118/L118&lt;1.2,O118/L118&lt;1.2, O118/M118&lt;1.2,O118/N118&lt;1.2,L118/O118&lt;1.2), "everywhere","no pattern")</f>
        <v>no pattern</v>
      </c>
      <c r="T118" s="110">
        <v>100</v>
      </c>
      <c r="U118" s="33">
        <v>90.706679574056153</v>
      </c>
      <c r="V118" s="33">
        <v>84.607938044530499</v>
      </c>
      <c r="W118" s="33">
        <v>65.634075508228449</v>
      </c>
      <c r="X118" s="111" t="str">
        <f>IF(AND(T118/V118&gt;1.2, T118/W118&gt;1.2,U118/V118&gt;1.2,U118/W118&gt;1.2,T118/U118&lt;1.5), "RG","no pattern")</f>
        <v>no pattern</v>
      </c>
      <c r="Y118" s="111" t="str">
        <f>IF(AND(T118/W118&gt;1.2, U118/W118&gt;1.2,V118/W118&gt;1.2, T118/V118&lt;1.5, U118/V118&lt;1.4), "RGBK","no pattern")</f>
        <v>RGBK</v>
      </c>
      <c r="Z118" s="111" t="str">
        <f>IF(AND(W118/T118&gt;1.05, W118/U118&gt;1.05,W118/V118&gt;1.05), "BL","no pattern")</f>
        <v>no pattern</v>
      </c>
      <c r="AA118" s="38" t="str">
        <f>IF(AND(T118/U118&lt;1.2, V118/T118&lt;1.2,V118/T118&lt;1.2,W118/T118&lt;1.2, W118/U118&lt;1.2,W118/V118&lt;1.2,T118/W118&lt;1.2), "everywhere","no pattern")</f>
        <v>no pattern</v>
      </c>
      <c r="AB118" s="39">
        <f>COUNTIF($H118:$AA118,"RG")</f>
        <v>0</v>
      </c>
      <c r="AC118" s="46">
        <f>COUNTIF($H118:$AA118,"RGBK")</f>
        <v>3</v>
      </c>
      <c r="AD118" s="47">
        <f>COUNTIF($H118:$AA118,"BL")</f>
        <v>0</v>
      </c>
      <c r="AE118" s="48">
        <f>COUNTIF($H118:$AA118,"everywhere")</f>
        <v>0</v>
      </c>
      <c r="AF118" s="169" t="s">
        <v>14</v>
      </c>
      <c r="AG118" s="14"/>
    </row>
    <row r="119" spans="1:33" ht="15.75" customHeight="1" x14ac:dyDescent="0.75">
      <c r="A119" s="95">
        <v>327.23250000000002</v>
      </c>
      <c r="B119" s="99" t="s">
        <v>184</v>
      </c>
      <c r="C119" s="104" t="s">
        <v>288</v>
      </c>
      <c r="D119" s="110">
        <v>100</v>
      </c>
      <c r="E119" s="33">
        <v>96.987352565013495</v>
      </c>
      <c r="F119" s="33">
        <v>82.236748614466393</v>
      </c>
      <c r="G119" s="33">
        <v>48.088674150916582</v>
      </c>
      <c r="H119" s="111" t="str">
        <f>IF(AND(D119/F119&gt;1.2, D119/G119&gt;1.2,E119/F119&gt;1.2,E119/G119&gt;1.2,D119/E119&lt;1.3), "RG","no pattern")</f>
        <v>no pattern</v>
      </c>
      <c r="I119" s="111" t="str">
        <f>IF(AND(D119/G119&gt;1.2, E119/G119&gt;1.2,F119/G119&gt;1.2, D119/F119&lt;1.5, E119/F119&lt;1.4), "RGBK","no pattern")</f>
        <v>RGBK</v>
      </c>
      <c r="J119" s="111" t="str">
        <f>IF(AND(G119/D119&gt;1.05, G119/E119&gt;1.05,G119/F119&gt;1.05), "BL","no pattern")</f>
        <v>no pattern</v>
      </c>
      <c r="K119" s="38" t="str">
        <f>IF(AND(D119/E119&lt;1.2, E119/F119&lt;1.2,F119/D119&lt;1.2,G119/D119&lt;1.2, G119/E119&lt;1.2,G119/F119&lt;1.2,D119/G119&lt;1.2), "everywhere","no pattern")</f>
        <v>no pattern</v>
      </c>
      <c r="L119" s="110">
        <v>100</v>
      </c>
      <c r="M119" s="33">
        <v>99.52925353059851</v>
      </c>
      <c r="N119" s="33">
        <v>89.912575655682588</v>
      </c>
      <c r="O119" s="33">
        <v>68.930733019502355</v>
      </c>
      <c r="P119" s="111" t="str">
        <f>IF(AND(L119/N119&gt;1.2, L119/O119&gt;1.2,M119/N119&gt;1.2,M119/O119&gt;1.2,L119/M119&lt;1.5), "RG","no pattern")</f>
        <v>no pattern</v>
      </c>
      <c r="Q119" s="111" t="str">
        <f>IF(AND(L119/O119&gt;1.2, M119/O119&gt;1.2,N119/O119&gt;1.2, L119/N119&lt;1.5, M119/N119&lt;1.4), "RGBK","no pattern")</f>
        <v>RGBK</v>
      </c>
      <c r="R119" s="111" t="str">
        <f>IF(AND(O119/L119&gt;1.05, O119/M119&gt;1.05,O119/N119&gt;1.05), "BL","no pattern")</f>
        <v>no pattern</v>
      </c>
      <c r="S119" s="38" t="str">
        <f>IF(AND(L119/M119&lt;1.2, M119/N119&lt;1.2,N119/L119&lt;1.2,O119/L119&lt;1.2, O119/M119&lt;1.2,O119/N119&lt;1.2,L119/O119&lt;1.2), "everywhere","no pattern")</f>
        <v>no pattern</v>
      </c>
      <c r="T119" s="110">
        <v>99.999999999999986</v>
      </c>
      <c r="U119" s="33">
        <v>88.947368421052616</v>
      </c>
      <c r="V119" s="33">
        <v>74.473684210526315</v>
      </c>
      <c r="W119" s="33">
        <v>43.94736842105263</v>
      </c>
      <c r="X119" s="111" t="str">
        <f>IF(AND(T119/V119&gt;1.2, T119/W119&gt;1.2,U119/V119&gt;1.2,U119/W119&gt;1.2,T119/U119&lt;1.5), "RG","no pattern")</f>
        <v>no pattern</v>
      </c>
      <c r="Y119" s="111" t="str">
        <f>IF(AND(T119/W119&gt;1.2, U119/W119&gt;1.2,V119/W119&gt;1.2, T119/V119&lt;1.5, U119/V119&lt;1.4), "RGBK","no pattern")</f>
        <v>RGBK</v>
      </c>
      <c r="Z119" s="111" t="str">
        <f>IF(AND(W119/T119&gt;1.05, W119/U119&gt;1.05,W119/V119&gt;1.05), "BL","no pattern")</f>
        <v>no pattern</v>
      </c>
      <c r="AA119" s="38" t="str">
        <f>IF(AND(T119/U119&lt;1.2, V119/T119&lt;1.2,V119/T119&lt;1.2,W119/T119&lt;1.2, W119/U119&lt;1.2,W119/V119&lt;1.2,T119/W119&lt;1.2), "everywhere","no pattern")</f>
        <v>no pattern</v>
      </c>
      <c r="AB119" s="39">
        <f>COUNTIF($H119:$AA119,"RG")</f>
        <v>0</v>
      </c>
      <c r="AC119" s="46">
        <f>COUNTIF($H119:$AA119,"RGBK")</f>
        <v>3</v>
      </c>
      <c r="AD119" s="47">
        <f>COUNTIF($H119:$AA119,"BL")</f>
        <v>0</v>
      </c>
      <c r="AE119" s="48">
        <f>COUNTIF($H119:$AA119,"everywhere")</f>
        <v>0</v>
      </c>
      <c r="AF119" s="169" t="s">
        <v>14</v>
      </c>
      <c r="AG119" s="14"/>
    </row>
    <row r="120" spans="1:33" ht="15.75" customHeight="1" x14ac:dyDescent="0.75">
      <c r="A120" s="95">
        <v>331.26429999999999</v>
      </c>
      <c r="B120" s="99" t="s">
        <v>182</v>
      </c>
      <c r="C120" s="104" t="s">
        <v>288</v>
      </c>
      <c r="D120" s="110">
        <v>100</v>
      </c>
      <c r="E120" s="33">
        <v>94.681172559685706</v>
      </c>
      <c r="F120" s="33">
        <v>81.08189785433666</v>
      </c>
      <c r="G120" s="33">
        <v>41.069809610154124</v>
      </c>
      <c r="H120" s="111" t="str">
        <f>IF(AND(D120/F120&gt;1.2, D120/G120&gt;1.2,E120/F120&gt;1.2,E120/G120&gt;1.2,D120/E120&lt;1.3), "RG","no pattern")</f>
        <v>no pattern</v>
      </c>
      <c r="I120" s="111" t="str">
        <f>IF(AND(D120/G120&gt;1.2, E120/G120&gt;1.2,F120/G120&gt;1.2, D120/F120&lt;1.5, E120/F120&lt;1.4), "RGBK","no pattern")</f>
        <v>RGBK</v>
      </c>
      <c r="J120" s="111" t="str">
        <f>IF(AND(G120/D120&gt;1.05, G120/E120&gt;1.05,G120/F120&gt;1.05), "BL","no pattern")</f>
        <v>no pattern</v>
      </c>
      <c r="K120" s="38" t="str">
        <f>IF(AND(D120/E120&lt;1.2, E120/F120&lt;1.2,F120/D120&lt;1.2,G120/D120&lt;1.2, G120/E120&lt;1.2,G120/F120&lt;1.2,D120/G120&lt;1.2), "everywhere","no pattern")</f>
        <v>no pattern</v>
      </c>
      <c r="L120" s="110">
        <v>97.948164146868251</v>
      </c>
      <c r="M120" s="33">
        <v>100</v>
      </c>
      <c r="N120" s="33">
        <v>98.002159827213831</v>
      </c>
      <c r="O120" s="33">
        <v>79.63</v>
      </c>
      <c r="P120" s="111" t="str">
        <f>IF(AND(L120/N120&gt;1.2, L120/O120&gt;1.2,M120/N120&gt;1.2,M120/O120&gt;1.2,L120/M120&lt;1.5), "RG","no pattern")</f>
        <v>no pattern</v>
      </c>
      <c r="Q120" s="111" t="str">
        <f>IF(AND(L120/O120&gt;1.2, M120/O120&gt;1.2,N120/O120&gt;1.2, L120/N120&lt;1.5, M120/N120&lt;1.4), "RGBK","no pattern")</f>
        <v>RGBK</v>
      </c>
      <c r="R120" s="111" t="str">
        <f>IF(AND(O120/L120&gt;1.05, O120/M120&gt;1.05,O120/N120&gt;1.05), "BL","no pattern")</f>
        <v>no pattern</v>
      </c>
      <c r="S120" s="38" t="s">
        <v>24</v>
      </c>
      <c r="T120" s="110">
        <v>100</v>
      </c>
      <c r="U120" s="33">
        <v>96.067415730337075</v>
      </c>
      <c r="V120" s="33">
        <v>89.700374531835209</v>
      </c>
      <c r="W120" s="33">
        <v>68.400000000000006</v>
      </c>
      <c r="X120" s="111" t="str">
        <f>IF(AND(T120/V120&gt;1.2, T120/W120&gt;1.2,U120/V120&gt;1.2,U120/W120&gt;1.2,T120/U120&lt;1.5), "RG","no pattern")</f>
        <v>no pattern</v>
      </c>
      <c r="Y120" s="111" t="str">
        <f>IF(AND(T120/W120&gt;1.2, U120/W120&gt;1.2,V120/W120&gt;1.2, T120/V120&lt;1.5, U120/V120&lt;1.4), "RGBK","no pattern")</f>
        <v>RGBK</v>
      </c>
      <c r="Z120" s="111" t="str">
        <f>IF(AND(W120/T120&gt;1.05, W120/U120&gt;1.05,W120/V120&gt;1.05), "BL","no pattern")</f>
        <v>no pattern</v>
      </c>
      <c r="AA120" s="38" t="str">
        <f>IF(AND(T120/U120&lt;1.2, V120/T120&lt;1.2,V120/T120&lt;1.2,W120/T120&lt;1.2, W120/U120&lt;1.2,W120/V120&lt;1.2,T120/W120&lt;1.2), "everywhere","no pattern")</f>
        <v>no pattern</v>
      </c>
      <c r="AB120" s="39">
        <f>COUNTIF($H120:$AA120,"RG")</f>
        <v>0</v>
      </c>
      <c r="AC120" s="46">
        <f>COUNTIF($H120:$AA120,"RGBK")</f>
        <v>3</v>
      </c>
      <c r="AD120" s="47">
        <f>COUNTIF($H120:$AA120,"BL")</f>
        <v>0</v>
      </c>
      <c r="AE120" s="48">
        <f>COUNTIF($H120:$AA120,"everywhere")</f>
        <v>0</v>
      </c>
      <c r="AF120" s="169" t="s">
        <v>14</v>
      </c>
      <c r="AG120" s="14"/>
    </row>
    <row r="121" spans="1:33" ht="15.75" customHeight="1" x14ac:dyDescent="0.75">
      <c r="A121" s="95">
        <v>346.05540000000002</v>
      </c>
      <c r="B121" s="99" t="s">
        <v>27</v>
      </c>
      <c r="C121" s="104" t="s">
        <v>288</v>
      </c>
      <c r="D121" s="110">
        <v>100</v>
      </c>
      <c r="E121" s="33">
        <v>99.718813905930475</v>
      </c>
      <c r="F121" s="33">
        <v>87.244376278118608</v>
      </c>
      <c r="G121" s="33">
        <v>70.846114519427417</v>
      </c>
      <c r="H121" s="111" t="str">
        <f>IF(AND(D121/F121&gt;1.2, D121/G121&gt;1.2,E121/F121&gt;1.2,E121/G121&gt;1.2,D121/E121&lt;1.3), "RG","no pattern")</f>
        <v>no pattern</v>
      </c>
      <c r="I121" s="111" t="str">
        <f>IF(AND(D121/G121&gt;1.2, E121/G121&gt;1.2,F121/G121&gt;1.2, D121/F121&lt;1.5, E121/F121&lt;1.4), "RGBK","no pattern")</f>
        <v>RGBK</v>
      </c>
      <c r="J121" s="111" t="str">
        <f>IF(AND(G121/D121&gt;1.05, G121/E121&gt;1.05,G121/F121&gt;1.05), "BL","no pattern")</f>
        <v>no pattern</v>
      </c>
      <c r="K121" s="38" t="str">
        <f>IF(AND(D121/E121&lt;1.2, E121/F121&lt;1.2,F121/D121&lt;1.2,G121/D121&lt;1.2, G121/E121&lt;1.2,G121/F121&lt;1.2,D121/G121&lt;1.2), "everywhere","no pattern")</f>
        <v>no pattern</v>
      </c>
      <c r="L121" s="110">
        <v>98.77189813978687</v>
      </c>
      <c r="M121" s="33">
        <v>100.00000000000001</v>
      </c>
      <c r="N121" s="33">
        <v>87.466136897236765</v>
      </c>
      <c r="O121" s="33">
        <v>77.78580458732165</v>
      </c>
      <c r="P121" s="111" t="str">
        <f>IF(AND(L121/N121&gt;1.2, L121/O121&gt;1.2,M121/N121&gt;1.2,M121/O121&gt;1.2,L121/M121&lt;1.5), "RG","no pattern")</f>
        <v>no pattern</v>
      </c>
      <c r="Q121" s="111" t="s">
        <v>13</v>
      </c>
      <c r="R121" s="111" t="str">
        <f>IF(AND(O121/L121&gt;1.05, O121/M121&gt;1.05,O121/N121&gt;1.05), "BL","no pattern")</f>
        <v>no pattern</v>
      </c>
      <c r="S121" s="38" t="str">
        <f>IF(AND(L121/M121&lt;1.2, M121/N121&lt;1.2,N121/L121&lt;1.2,O121/L121&lt;1.2, O121/M121&lt;1.2,O121/N121&lt;1.2,L121/O121&lt;1.2), "everywhere","no pattern")</f>
        <v>no pattern</v>
      </c>
      <c r="T121" s="110">
        <v>87.659574468085111</v>
      </c>
      <c r="U121" s="33">
        <v>100</v>
      </c>
      <c r="V121" s="33">
        <v>86.997635933806137</v>
      </c>
      <c r="W121" s="33">
        <v>65.05910165484633</v>
      </c>
      <c r="X121" s="111" t="str">
        <f>IF(AND(T121/V121&gt;1.2, T121/W121&gt;1.2,U121/V121&gt;1.2,U121/W121&gt;1.2,T121/U121&lt;1.5), "RG","no pattern")</f>
        <v>no pattern</v>
      </c>
      <c r="Y121" s="111" t="str">
        <f>IF(AND(T121/W121&gt;1.2, U121/W121&gt;1.2,V121/W121&gt;1.2, T121/V121&lt;1.5, U121/V121&lt;1.4), "RGBK","no pattern")</f>
        <v>RGBK</v>
      </c>
      <c r="Z121" s="111" t="str">
        <f>IF(AND(W121/T121&gt;1.05, W121/U121&gt;1.05,W121/V121&gt;1.05), "BL","no pattern")</f>
        <v>no pattern</v>
      </c>
      <c r="AA121" s="38" t="str">
        <f>IF(AND(T121/U121&lt;1.2, V121/T121&lt;1.2,V121/T121&lt;1.2,W121/T121&lt;1.2, W121/U121&lt;1.2,W121/V121&lt;1.2,T121/W121&lt;1.2), "everywhere","no pattern")</f>
        <v>no pattern</v>
      </c>
      <c r="AB121" s="39">
        <f>COUNTIF($H121:$AA121,"RG")</f>
        <v>0</v>
      </c>
      <c r="AC121" s="46">
        <f>COUNTIF($H121:$AA121,"RGBK")</f>
        <v>3</v>
      </c>
      <c r="AD121" s="47">
        <f>COUNTIF($H121:$AA121,"BL")</f>
        <v>0</v>
      </c>
      <c r="AE121" s="48">
        <f>COUNTIF($H121:$AA121,"everywhere")</f>
        <v>0</v>
      </c>
      <c r="AF121" s="169" t="s">
        <v>14</v>
      </c>
      <c r="AG121" s="14"/>
    </row>
    <row r="122" spans="1:33" ht="15.75" customHeight="1" x14ac:dyDescent="0.75">
      <c r="A122" s="95">
        <v>362.05029999999999</v>
      </c>
      <c r="B122" s="99" t="s">
        <v>29</v>
      </c>
      <c r="C122" s="104" t="s">
        <v>288</v>
      </c>
      <c r="D122" s="110">
        <v>99.999999999999986</v>
      </c>
      <c r="E122" s="33">
        <v>98.120595144870791</v>
      </c>
      <c r="F122" s="33">
        <v>91.542678151918551</v>
      </c>
      <c r="G122" s="33">
        <v>45.184025058731407</v>
      </c>
      <c r="H122" s="111" t="str">
        <f>IF(AND(D122/F122&gt;1.2, D122/G122&gt;1.2,E122/F122&gt;1.2,E122/G122&gt;1.2,D122/E122&lt;1.3), "RG","no pattern")</f>
        <v>no pattern</v>
      </c>
      <c r="I122" s="111" t="str">
        <f>IF(AND(D122/G122&gt;1.2, E122/G122&gt;1.2,F122/G122&gt;1.2, D122/F122&lt;1.5, E122/F122&lt;1.4), "RGBK","no pattern")</f>
        <v>RGBK</v>
      </c>
      <c r="J122" s="111" t="str">
        <f>IF(AND(G122/D122&gt;1.05, G122/E122&gt;1.05,G122/F122&gt;1.05), "BL","no pattern")</f>
        <v>no pattern</v>
      </c>
      <c r="K122" s="38" t="str">
        <f>IF(AND(D122/E122&lt;1.2, E122/F122&lt;1.2,F122/D122&lt;1.2,G122/D122&lt;1.2, G122/E122&lt;1.2,G122/F122&lt;1.2,D122/G122&lt;1.2), "everywhere","no pattern")</f>
        <v>no pattern</v>
      </c>
      <c r="L122" s="110">
        <v>100</v>
      </c>
      <c r="M122" s="33">
        <v>97.421203438395423</v>
      </c>
      <c r="N122" s="33">
        <v>90.830945558739259</v>
      </c>
      <c r="O122" s="33">
        <v>79</v>
      </c>
      <c r="P122" s="111" t="str">
        <f>IF(AND(L122/N122&gt;1.2, L122/O122&gt;1.2,M122/N122&gt;1.2,M122/O122&gt;1.2,L122/M122&lt;1.5), "RG","no pattern")</f>
        <v>no pattern</v>
      </c>
      <c r="Q122" s="111" t="s">
        <v>13</v>
      </c>
      <c r="R122" s="111" t="str">
        <f>IF(AND(O122/L122&gt;1.05, O122/M122&gt;1.05,O122/N122&gt;1.05), "BL","no pattern")</f>
        <v>no pattern</v>
      </c>
      <c r="S122" s="38" t="str">
        <f>IF(AND(L122/M122&lt;1.2, M122/N122&lt;1.2,N122/L122&lt;1.2,O122/L122&lt;1.2, O122/M122&lt;1.2,O122/N122&lt;1.2,L122/O122&lt;1.2), "everywhere","no pattern")</f>
        <v>no pattern</v>
      </c>
      <c r="T122" s="110">
        <v>93.750000000000014</v>
      </c>
      <c r="U122" s="33">
        <v>100</v>
      </c>
      <c r="V122" s="33">
        <v>93.191964285714292</v>
      </c>
      <c r="W122" s="33">
        <v>80.133928571428569</v>
      </c>
      <c r="X122" s="111" t="str">
        <f>IF(AND(T122/V122&gt;1.2, T122/W122&gt;1.2,U122/V122&gt;1.2,U122/W122&gt;1.2,T122/U122&lt;1.5), "RG","no pattern")</f>
        <v>no pattern</v>
      </c>
      <c r="Y122" s="111" t="s">
        <v>13</v>
      </c>
      <c r="Z122" s="111" t="str">
        <f>IF(AND(W122/T122&gt;1.05, W122/U122&gt;1.05,W122/V122&gt;1.05), "BL","no pattern")</f>
        <v>no pattern</v>
      </c>
      <c r="AA122" s="38" t="s">
        <v>158</v>
      </c>
      <c r="AB122" s="39">
        <f>COUNTIF($H122:$AA122,"RG")</f>
        <v>0</v>
      </c>
      <c r="AC122" s="46">
        <f>COUNTIF($H122:$AA122,"RGBK")</f>
        <v>3</v>
      </c>
      <c r="AD122" s="47">
        <f>COUNTIF($H122:$AA122,"BL")</f>
        <v>0</v>
      </c>
      <c r="AE122" s="48">
        <f>COUNTIF($H122:$AA122,"everywhere")</f>
        <v>0</v>
      </c>
      <c r="AF122" s="169" t="s">
        <v>14</v>
      </c>
      <c r="AG122" s="14"/>
    </row>
    <row r="123" spans="1:33" ht="15.75" customHeight="1" x14ac:dyDescent="0.75">
      <c r="A123" s="95">
        <v>377.26530000000002</v>
      </c>
      <c r="B123" s="99" t="s">
        <v>189</v>
      </c>
      <c r="C123" s="104" t="s">
        <v>291</v>
      </c>
      <c r="D123" s="112">
        <v>58.943089430894311</v>
      </c>
      <c r="E123" s="45">
        <v>60.162601626016254</v>
      </c>
      <c r="F123" s="45">
        <v>100</v>
      </c>
      <c r="G123" s="45">
        <v>10.16260162601626</v>
      </c>
      <c r="H123" s="113" t="str">
        <f>IF(AND(D123/F123&gt;1.2, D123/G123&gt;1.2,E123/F123&gt;1.2,E123/G123&gt;1.2,D123/E123&lt;1.5), "RG","no pattern")</f>
        <v>no pattern</v>
      </c>
      <c r="I123" s="113" t="str">
        <f>IF(AND(D123/G123&gt;1.2, E123/G123&gt;1.2,F123/G123&gt;1.2, D123/F123&lt;1.5, E123/F123&lt;1.4), "RGBK","no pattern")</f>
        <v>RGBK</v>
      </c>
      <c r="J123" s="113" t="str">
        <f>IF(AND(G123/D123&gt;1.05, G123/E123&gt;1.05,G123/F123&gt;1.05), "BL","no pattern")</f>
        <v>no pattern</v>
      </c>
      <c r="K123" s="44" t="str">
        <f>IF(AND(D123/E123&lt;1.2, E123/F123&lt;1.2,F123/D123&lt;1.2,G123/D123&lt;1.2, G123/E123&lt;1.2,G123/F123&lt;1.2,D123/G123&lt;1.2), "everywhere","no pattern")</f>
        <v>no pattern</v>
      </c>
      <c r="L123" s="112">
        <v>100.00000000000001</v>
      </c>
      <c r="M123" s="45">
        <v>50</v>
      </c>
      <c r="N123" s="45">
        <v>67.5</v>
      </c>
      <c r="O123" s="45">
        <v>14.860681114551085</v>
      </c>
      <c r="P123" s="113" t="str">
        <f>IF(AND(L123/N123&gt;1.2, L123/O123&gt;1.2,M123/N123&gt;1.2,M123/O123&gt;1.2,L123/M123&lt;1.5), "RG","no pattern")</f>
        <v>no pattern</v>
      </c>
      <c r="Q123" s="113" t="str">
        <f>IF(AND(L123/O123&gt;1.2, M123/O123&gt;1.2,N123/O123&gt;1.2, L123/N123&lt;1.5, M123/N123&lt;1.4), "RGBK","no pattern")</f>
        <v>RGBK</v>
      </c>
      <c r="R123" s="113" t="str">
        <f>IF(AND(O123/L123&gt;1.03, O123/M123&gt;1.03,O123/N123&gt;1.03), "BL","no pattern")</f>
        <v>no pattern</v>
      </c>
      <c r="S123" s="44" t="str">
        <f>IF(AND(L123/M123&lt;1.2, M123/N123&lt;1.2,N123/L123&lt;1.2,O123/L123&lt;1.2, O123/M123&lt;1.2,O123/N123&lt;1.2,L123/O123&lt;1.2), "everywhere","no pattern")</f>
        <v>no pattern</v>
      </c>
      <c r="T123" s="112">
        <v>71.707670043415334</v>
      </c>
      <c r="U123" s="45">
        <v>100</v>
      </c>
      <c r="V123" s="45">
        <v>71.900000000000006</v>
      </c>
      <c r="W123" s="45">
        <v>18.523878437047756</v>
      </c>
      <c r="X123" s="113" t="str">
        <f>IF(AND(T123/V123&gt;1.2, T123/W123&gt;1.2,U123/V123&gt;1.2,U123/W123&gt;1.2,T123/U123&lt;1.5), "RG","no pattern")</f>
        <v>no pattern</v>
      </c>
      <c r="Y123" s="113" t="str">
        <f>IF(AND(T123/W123&gt;1.2, U123/W123&gt;1.2,V123/W123&gt;1.2, T123/V123&lt;1.5, U123/V123&lt;1.4), "RGBK","no pattern")</f>
        <v>RGBK</v>
      </c>
      <c r="Z123" s="113" t="str">
        <f>IF(AND(W123/T123&gt;1.05, W123/U123&gt;1.05,W123/V123&gt;1.05), "BL","no pattern")</f>
        <v>no pattern</v>
      </c>
      <c r="AA123" s="44" t="str">
        <f>IF(AND(T123/U123&lt;1.2, V123/T123&lt;1.2,V123/T123&lt;1.2,W123/T123&lt;1.2, W123/U123&lt;1.2,W123/V123&lt;1.2,T123/W123&lt;1.2), "everywhere","no pattern")</f>
        <v>no pattern</v>
      </c>
      <c r="AB123" s="39">
        <f>COUNTIF($H123:$AA123,"RG")</f>
        <v>0</v>
      </c>
      <c r="AC123" s="46">
        <f>COUNTIF($H123:$AA123,"RGBK")</f>
        <v>3</v>
      </c>
      <c r="AD123" s="47">
        <f>COUNTIF($H123:$AA123,"BL")</f>
        <v>0</v>
      </c>
      <c r="AE123" s="48">
        <f>COUNTIF($H123:$AA123,"everywhere")</f>
        <v>0</v>
      </c>
      <c r="AF123" s="169" t="s">
        <v>14</v>
      </c>
      <c r="AG123" s="14"/>
    </row>
    <row r="124" spans="1:33" ht="15.75" customHeight="1" x14ac:dyDescent="0.75">
      <c r="A124" s="95">
        <v>379.28109999999998</v>
      </c>
      <c r="B124" s="99" t="s">
        <v>188</v>
      </c>
      <c r="C124" s="104" t="s">
        <v>291</v>
      </c>
      <c r="D124" s="112">
        <v>69.473684210526315</v>
      </c>
      <c r="E124" s="45">
        <v>76.315789473684205</v>
      </c>
      <c r="F124" s="45">
        <v>99.999999999999986</v>
      </c>
      <c r="G124" s="45">
        <v>34.736842105263158</v>
      </c>
      <c r="H124" s="113" t="str">
        <f>IF(AND(D124/F124&gt;1.2, D124/G124&gt;1.2,E124/F124&gt;1.2,E124/G124&gt;1.2,D124/E124&lt;1.5), "RG","no pattern")</f>
        <v>no pattern</v>
      </c>
      <c r="I124" s="113" t="str">
        <f>IF(AND(D124/G124&gt;1.2, E124/G124&gt;1.2,F124/G124&gt;1.2, D124/F124&lt;1.5, E124/F124&lt;1.4), "RGBK","no pattern")</f>
        <v>RGBK</v>
      </c>
      <c r="J124" s="113" t="str">
        <f>IF(AND(G124/D124&gt;1.05, G124/E124&gt;1.05,G124/F124&gt;1.05), "BL","no pattern")</f>
        <v>no pattern</v>
      </c>
      <c r="K124" s="44" t="str">
        <f>IF(AND(D124/E124&lt;1.2, E124/F124&lt;1.2,F124/D124&lt;1.2,G124/D124&lt;1.2, G124/E124&lt;1.2,G124/F124&lt;1.2,D124/G124&lt;1.2), "everywhere","no pattern")</f>
        <v>no pattern</v>
      </c>
      <c r="L124" s="112">
        <v>99.999999999999986</v>
      </c>
      <c r="M124" s="45">
        <v>72.126436781609186</v>
      </c>
      <c r="N124" s="45">
        <v>80.747126436781613</v>
      </c>
      <c r="O124" s="45">
        <v>48.850574712643684</v>
      </c>
      <c r="P124" s="113" t="str">
        <f>IF(AND(L124/N124&gt;1.2, L124/O124&gt;1.2,M124/N124&gt;1.2,M124/O124&gt;1.2,L124/M124&lt;1.5), "RG","no pattern")</f>
        <v>no pattern</v>
      </c>
      <c r="Q124" s="113" t="str">
        <f>IF(AND(L124/O124&gt;1.2, M124/O124&gt;1.2,N124/O124&gt;1.2, L124/N124&lt;1.5, M124/N124&lt;1.4), "RGBK","no pattern")</f>
        <v>RGBK</v>
      </c>
      <c r="R124" s="113" t="str">
        <f>IF(AND(O124/L124&gt;1.03, O124/M124&gt;1.03,O124/N124&gt;1.03), "BL","no pattern")</f>
        <v>no pattern</v>
      </c>
      <c r="S124" s="44" t="str">
        <f>IF(AND(L124/M124&lt;1.2, M124/N124&lt;1.2,N124/L124&lt;1.2,O124/L124&lt;1.2, O124/M124&lt;1.2,O124/N124&lt;1.2,L124/O124&lt;1.2), "everywhere","no pattern")</f>
        <v>no pattern</v>
      </c>
      <c r="T124" s="112">
        <v>85.235507246376812</v>
      </c>
      <c r="U124" s="45">
        <v>100</v>
      </c>
      <c r="V124" s="45">
        <v>76.53985507246378</v>
      </c>
      <c r="W124" s="45">
        <v>42.753623188405797</v>
      </c>
      <c r="X124" s="113" t="str">
        <f>IF(AND(T124/V124&gt;1.2, T124/W124&gt;1.2,U124/V124&gt;1.2,U124/W124&gt;1.2,T124/U124&lt;1.5), "RG","no pattern")</f>
        <v>no pattern</v>
      </c>
      <c r="Y124" s="113" t="str">
        <f>IF(AND(T124/W124&gt;1.2, U124/W124&gt;1.2,V124/W124&gt;1.2, T124/V124&lt;1.5, U124/V124&lt;1.4), "RGBK","no pattern")</f>
        <v>RGBK</v>
      </c>
      <c r="Z124" s="113" t="str">
        <f>IF(AND(W124/T124&gt;1.05, W124/U124&gt;1.05,W124/V124&gt;1.05), "BL","no pattern")</f>
        <v>no pattern</v>
      </c>
      <c r="AA124" s="44" t="str">
        <f>IF(AND(T124/U124&lt;1.2, V124/T124&lt;1.2,V124/T124&lt;1.2,W124/T124&lt;1.2, W124/U124&lt;1.2,W124/V124&lt;1.2,T124/W124&lt;1.2), "everywhere","no pattern")</f>
        <v>no pattern</v>
      </c>
      <c r="AB124" s="39">
        <f>COUNTIF($H124:$AA124,"RG")</f>
        <v>0</v>
      </c>
      <c r="AC124" s="46">
        <f>COUNTIF($H124:$AA124,"RGBK")</f>
        <v>3</v>
      </c>
      <c r="AD124" s="47">
        <f>COUNTIF($H124:$AA124,"BL")</f>
        <v>0</v>
      </c>
      <c r="AE124" s="48">
        <f>COUNTIF($H124:$AA124,"everywhere")</f>
        <v>0</v>
      </c>
      <c r="AF124" s="169" t="s">
        <v>14</v>
      </c>
      <c r="AG124" s="14"/>
    </row>
    <row r="125" spans="1:33" ht="15.75" customHeight="1" x14ac:dyDescent="0.75">
      <c r="A125" s="95">
        <v>400.3417</v>
      </c>
      <c r="B125" s="99" t="s">
        <v>248</v>
      </c>
      <c r="C125" s="104" t="s">
        <v>290</v>
      </c>
      <c r="D125" s="112">
        <v>92.249961709296969</v>
      </c>
      <c r="E125" s="45">
        <v>100</v>
      </c>
      <c r="F125" s="45">
        <v>96.752948384132324</v>
      </c>
      <c r="G125" s="45">
        <v>29.468525042119772</v>
      </c>
      <c r="H125" s="113" t="str">
        <f>IF(AND(D125/F125&gt;1.2, D125/G125&gt;1.2,E125/F125&gt;1.2,E125/G125&gt;1.2,D125/E125&lt;1.5), "RG","no pattern")</f>
        <v>no pattern</v>
      </c>
      <c r="I125" s="113" t="str">
        <f>IF(AND(D125/G125&gt;1.2, E125/G125&gt;1.2,F125/G125&gt;1.2, D125/F125&lt;1.5, E125/F125&lt;1.4), "RGBK","no pattern")</f>
        <v>RGBK</v>
      </c>
      <c r="J125" s="113" t="str">
        <f>IF(AND(G125/D125&gt;1.05, G125/E125&gt;1.05,G125/F125&gt;1.05), "BL","no pattern")</f>
        <v>no pattern</v>
      </c>
      <c r="K125" s="44" t="str">
        <f>IF(AND(D125/E125&lt;1.2, E125/F125&lt;1.2,F125/D125&lt;1.2,G125/D125&lt;1.2, G125/E125&lt;1.2,G125/F125&lt;1.2,D125/G125&lt;1.2), "everywhere","no pattern")</f>
        <v>no pattern</v>
      </c>
      <c r="L125" s="112">
        <v>100</v>
      </c>
      <c r="M125" s="45">
        <v>79.203935599284435</v>
      </c>
      <c r="N125" s="45">
        <v>90.295169946332734</v>
      </c>
      <c r="O125" s="45">
        <v>54.606440071556356</v>
      </c>
      <c r="P125" s="113" t="str">
        <f>IF(AND(L125/N125&gt;1.2, L125/O125&gt;1.2,M125/N125&gt;1.2,M125/O125&gt;1.2,L125/M125&lt;1.5), "RG","no pattern")</f>
        <v>no pattern</v>
      </c>
      <c r="Q125" s="113" t="str">
        <f>IF(AND(L125/O125&gt;1.2, M125/O125&gt;1.2,N125/O125&gt;1.2, L125/N125&lt;1.5, M125/N125&lt;1.4), "RGBK","no pattern")</f>
        <v>RGBK</v>
      </c>
      <c r="R125" s="113" t="str">
        <f>IF(AND(O125/L125&gt;1.03, O125/M125&gt;1.03,O125/N125&gt;1.03), "BL","no pattern")</f>
        <v>no pattern</v>
      </c>
      <c r="S125" s="44" t="str">
        <f>IF(AND(L125/M125&lt;1.2, M125/N125&lt;1.2,N125/L125&lt;1.2,O125/L125&lt;1.2, O125/M125&lt;1.2,O125/N125&lt;1.2,L125/O125&lt;1.2), "everywhere","no pattern")</f>
        <v>no pattern</v>
      </c>
      <c r="T125" s="112">
        <v>99.393019726858881</v>
      </c>
      <c r="U125" s="45">
        <v>100</v>
      </c>
      <c r="V125" s="45">
        <v>98.684876074860895</v>
      </c>
      <c r="W125" s="45">
        <v>65.756196256954979</v>
      </c>
      <c r="X125" s="113" t="str">
        <f>IF(AND(T125/V125&gt;1.2, T125/W125&gt;1.2,U125/V125&gt;1.2,U125/W125&gt;1.2,T125/U125&lt;1.5), "RG","no pattern")</f>
        <v>no pattern</v>
      </c>
      <c r="Y125" s="113" t="str">
        <f>IF(AND(T125/W125&gt;1.2, U125/W125&gt;1.2,V125/W125&gt;1.2, T125/V125&lt;1.5, U125/V125&lt;1.4), "RGBK","no pattern")</f>
        <v>RGBK</v>
      </c>
      <c r="Z125" s="113" t="str">
        <f>IF(AND(W125/T125&gt;1.05, W125/U125&gt;1.05,W125/V125&gt;1.05), "BL","no pattern")</f>
        <v>no pattern</v>
      </c>
      <c r="AA125" s="44" t="str">
        <f>IF(AND(T125/U125&lt;1.2, V125/T125&lt;1.2,V125/T125&lt;1.2,W125/T125&lt;1.2, W125/U125&lt;1.2,W125/V125&lt;1.2,T125/W125&lt;1.2), "everywhere","no pattern")</f>
        <v>no pattern</v>
      </c>
      <c r="AB125" s="39">
        <f>COUNTIF($H125:$AA125,"RG")</f>
        <v>0</v>
      </c>
      <c r="AC125" s="46">
        <f>COUNTIF($H125:$AA125,"RGBK")</f>
        <v>3</v>
      </c>
      <c r="AD125" s="47">
        <f>COUNTIF($H125:$AA125,"BL")</f>
        <v>0</v>
      </c>
      <c r="AE125" s="48">
        <f>COUNTIF($H125:$AA125,"everywhere")</f>
        <v>0</v>
      </c>
      <c r="AF125" s="169" t="s">
        <v>14</v>
      </c>
      <c r="AG125" s="14"/>
    </row>
    <row r="126" spans="1:33" ht="15.75" customHeight="1" x14ac:dyDescent="0.75">
      <c r="A126" s="95">
        <v>446.32479999999998</v>
      </c>
      <c r="B126" s="99" t="s">
        <v>243</v>
      </c>
      <c r="C126" s="104" t="s">
        <v>291</v>
      </c>
      <c r="D126" s="112">
        <v>80.895522388059689</v>
      </c>
      <c r="E126" s="45">
        <v>100</v>
      </c>
      <c r="F126" s="45">
        <v>70.24875621890547</v>
      </c>
      <c r="G126" s="45">
        <v>10.049751243781094</v>
      </c>
      <c r="H126" s="113" t="str">
        <f>IF(AND(D126/F126&gt;1.2, D126/G126&gt;1.2,E126/F126&gt;1.2,E126/G126&gt;1.2,D126/E126&lt;1.5), "RG","no pattern")</f>
        <v>no pattern</v>
      </c>
      <c r="I126" s="113" t="s">
        <v>13</v>
      </c>
      <c r="J126" s="113" t="str">
        <f>IF(AND(G126/D126&gt;1.05, G126/E126&gt;1.05,G126/F126&gt;1.05), "BL","no pattern")</f>
        <v>no pattern</v>
      </c>
      <c r="K126" s="44" t="str">
        <f>IF(AND(D126/E126&lt;1.2, E126/F126&lt;1.2,F126/D126&lt;1.2,G126/D126&lt;1.2, G126/E126&lt;1.2,G126/F126&lt;1.2,D126/G126&lt;1.2), "everywhere","no pattern")</f>
        <v>no pattern</v>
      </c>
      <c r="L126" s="112">
        <v>100</v>
      </c>
      <c r="M126" s="45">
        <v>72.458628841607577</v>
      </c>
      <c r="N126" s="45">
        <v>72.931442080378261</v>
      </c>
      <c r="O126" s="45">
        <v>29.432624113475178</v>
      </c>
      <c r="P126" s="113" t="str">
        <f>IF(AND(L126/N126&gt;1.2, L126/O126&gt;1.2,M126/N126&gt;1.2,M126/O126&gt;1.2,L126/M126&lt;1.5), "RG","no pattern")</f>
        <v>no pattern</v>
      </c>
      <c r="Q126" s="113" t="str">
        <f>IF(AND(L126/O126&gt;1.2, M126/O126&gt;1.2,N126/O126&gt;1.2, L126/N126&lt;1.5, M126/N126&lt;1.4), "RGBK","no pattern")</f>
        <v>RGBK</v>
      </c>
      <c r="R126" s="113" t="str">
        <f>IF(AND(O126/L126&gt;1.03, O126/M126&gt;1.03,O126/N126&gt;1.03), "BL","no pattern")</f>
        <v>no pattern</v>
      </c>
      <c r="S126" s="44" t="str">
        <f>IF(AND(L126/M126&lt;1.2, M126/N126&lt;1.2,N126/L126&lt;1.2,O126/L126&lt;1.2, O126/M126&lt;1.2,O126/N126&lt;1.2,L126/O126&lt;1.2), "everywhere","no pattern")</f>
        <v>no pattern</v>
      </c>
      <c r="T126" s="112">
        <v>100</v>
      </c>
      <c r="U126" s="45">
        <v>63.73626373626373</v>
      </c>
      <c r="V126" s="45">
        <v>89.010989010989007</v>
      </c>
      <c r="W126" s="45">
        <v>30.219780219780223</v>
      </c>
      <c r="X126" s="113" t="str">
        <f>IF(AND(T126/V126&gt;1.2, T126/W126&gt;1.2,U126/V126&gt;1.2,U126/W126&gt;1.2,T126/U126&lt;1.5), "RG","no pattern")</f>
        <v>no pattern</v>
      </c>
      <c r="Y126" s="113" t="str">
        <f>IF(AND(T126/W126&gt;1.2, U126/W126&gt;1.2,V126/W126&gt;1.2, T126/V126&lt;1.5, U126/V126&lt;1.4), "RGBK","no pattern")</f>
        <v>RGBK</v>
      </c>
      <c r="Z126" s="113" t="str">
        <f>IF(AND(W126/T126&gt;1.05, W126/U126&gt;1.05,W126/V126&gt;1.05), "BL","no pattern")</f>
        <v>no pattern</v>
      </c>
      <c r="AA126" s="44" t="str">
        <f>IF(AND(T126/U126&lt;1.2, V126/T126&lt;1.2,V126/T126&lt;1.2,W126/T126&lt;1.2, W126/U126&lt;1.2,W126/V126&lt;1.2,T126/W126&lt;1.2), "everywhere","no pattern")</f>
        <v>no pattern</v>
      </c>
      <c r="AB126" s="39">
        <f>COUNTIF($H126:$AA126,"RG")</f>
        <v>0</v>
      </c>
      <c r="AC126" s="46">
        <f>COUNTIF($H126:$AA126,"RGBK")</f>
        <v>3</v>
      </c>
      <c r="AD126" s="47">
        <f>COUNTIF($H126:$AA126,"BL")</f>
        <v>0</v>
      </c>
      <c r="AE126" s="48">
        <f>COUNTIF($H126:$AA126,"everywhere")</f>
        <v>0</v>
      </c>
      <c r="AF126" s="169" t="s">
        <v>14</v>
      </c>
      <c r="AG126" s="14"/>
    </row>
    <row r="127" spans="1:33" ht="15.75" customHeight="1" x14ac:dyDescent="0.75">
      <c r="A127" s="95">
        <v>480.30889999999999</v>
      </c>
      <c r="B127" s="99" t="s">
        <v>185</v>
      </c>
      <c r="C127" s="104" t="s">
        <v>288</v>
      </c>
      <c r="D127" s="110">
        <v>100.00000000000001</v>
      </c>
      <c r="E127" s="33">
        <v>97.716894977168934</v>
      </c>
      <c r="F127" s="33">
        <v>90.182648401826484</v>
      </c>
      <c r="G127" s="33">
        <v>59.817351598173516</v>
      </c>
      <c r="H127" s="111" t="str">
        <f>IF(AND(D127/F127&gt;1.2, D127/G127&gt;1.2,E127/F127&gt;1.2,E127/G127&gt;1.2,D127/E127&lt;1.3), "RG","no pattern")</f>
        <v>no pattern</v>
      </c>
      <c r="I127" s="111" t="str">
        <f>IF(AND(D127/G127&gt;1.2, E127/G127&gt;1.2,F127/G127&gt;1.2, D127/F127&lt;1.5, E127/F127&lt;1.4), "RGBK","no pattern")</f>
        <v>RGBK</v>
      </c>
      <c r="J127" s="111" t="str">
        <f>IF(AND(G127/D127&gt;1.05, G127/E127&gt;1.05,G127/F127&gt;1.05), "BL","no pattern")</f>
        <v>no pattern</v>
      </c>
      <c r="K127" s="38" t="str">
        <f>IF(AND(D127/E127&lt;1.2, E127/F127&lt;1.2,F127/D127&lt;1.2,G127/D127&lt;1.2, G127/E127&lt;1.2,G127/F127&lt;1.2,D127/G127&lt;1.2), "everywhere","no pattern")</f>
        <v>no pattern</v>
      </c>
      <c r="L127" s="110">
        <v>100</v>
      </c>
      <c r="M127" s="33">
        <v>94.326241134751768</v>
      </c>
      <c r="N127" s="33">
        <v>73.75886524822694</v>
      </c>
      <c r="O127" s="33">
        <v>54.964539007092192</v>
      </c>
      <c r="P127" s="111" t="s">
        <v>24</v>
      </c>
      <c r="Q127" s="111" t="str">
        <f>IF(AND(L127/O127&gt;1.2, M127/O127&gt;1.2,N127/O127&gt;1.2, L127/N127&lt;1.5, M127/N127&lt;1.4), "RGBK","no pattern")</f>
        <v>RGBK</v>
      </c>
      <c r="R127" s="111" t="str">
        <f>IF(AND(O127/L127&gt;1.05, O127/M127&gt;1.05,O127/N127&gt;1.05), "BL","no pattern")</f>
        <v>no pattern</v>
      </c>
      <c r="S127" s="38" t="str">
        <f>IF(AND(L127/M127&lt;1.2, M127/N127&lt;1.2,N127/L127&lt;1.2,O127/L127&lt;1.2, O127/M127&lt;1.2,O127/N127&lt;1.2,L127/O127&lt;1.2), "everywhere","no pattern")</f>
        <v>no pattern</v>
      </c>
      <c r="T127" s="110">
        <v>100</v>
      </c>
      <c r="U127" s="33">
        <v>93.959731543624159</v>
      </c>
      <c r="V127" s="33">
        <v>85.234899328859058</v>
      </c>
      <c r="W127" s="33">
        <v>47.651006711409401</v>
      </c>
      <c r="X127" s="111" t="str">
        <f>IF(AND(T127/V127&gt;1.2, T127/W127&gt;1.2,U127/V127&gt;1.2,U127/W127&gt;1.2,T127/U127&lt;1.5), "RG","no pattern")</f>
        <v>no pattern</v>
      </c>
      <c r="Y127" s="111" t="str">
        <f>IF(AND(T127/W127&gt;1.2, U127/W127&gt;1.2,V127/W127&gt;1.2, T127/V127&lt;1.5, U127/V127&lt;1.4), "RGBK","no pattern")</f>
        <v>RGBK</v>
      </c>
      <c r="Z127" s="111" t="str">
        <f>IF(AND(W127/T127&gt;1.05, W127/U127&gt;1.05,W127/V127&gt;1.05), "BL","no pattern")</f>
        <v>no pattern</v>
      </c>
      <c r="AA127" s="38" t="str">
        <f>IF(AND(T127/U127&lt;1.2, V127/T127&lt;1.2,V127/T127&lt;1.2,W127/T127&lt;1.2, W127/U127&lt;1.2,W127/V127&lt;1.2,T127/W127&lt;1.2), "everywhere","no pattern")</f>
        <v>no pattern</v>
      </c>
      <c r="AB127" s="39">
        <f>COUNTIF($H127:$AA127,"RG")</f>
        <v>0</v>
      </c>
      <c r="AC127" s="46">
        <f>COUNTIF($H127:$AA127,"RGBK")</f>
        <v>3</v>
      </c>
      <c r="AD127" s="47">
        <f>COUNTIF($H127:$AA127,"BL")</f>
        <v>0</v>
      </c>
      <c r="AE127" s="48">
        <f>COUNTIF($H127:$AA127,"everywhere")</f>
        <v>0</v>
      </c>
      <c r="AF127" s="169" t="s">
        <v>14</v>
      </c>
      <c r="AG127" s="14"/>
    </row>
    <row r="128" spans="1:33" ht="15.75" customHeight="1" x14ac:dyDescent="0.75">
      <c r="A128" s="95">
        <v>524.27769999999998</v>
      </c>
      <c r="B128" s="99" t="s">
        <v>186</v>
      </c>
      <c r="C128" s="104" t="s">
        <v>288</v>
      </c>
      <c r="D128" s="110">
        <v>100</v>
      </c>
      <c r="E128" s="33">
        <v>99.908508691674299</v>
      </c>
      <c r="F128" s="33">
        <v>86.367795059469344</v>
      </c>
      <c r="G128" s="33">
        <v>48.947849954254345</v>
      </c>
      <c r="H128" s="111" t="str">
        <f>IF(AND(D128/F128&gt;1.2, D128/G128&gt;1.2,E128/F128&gt;1.2,E128/G128&gt;1.2,D128/E128&lt;1.3), "RG","no pattern")</f>
        <v>no pattern</v>
      </c>
      <c r="I128" s="111" t="str">
        <f>IF(AND(D128/G128&gt;1.2, E128/G128&gt;1.2,F128/G128&gt;1.2, D128/F128&lt;1.5, E128/F128&lt;1.4), "RGBK","no pattern")</f>
        <v>RGBK</v>
      </c>
      <c r="J128" s="111" t="str">
        <f>IF(AND(G128/D128&gt;1.05, G128/E128&gt;1.05,G128/F128&gt;1.05), "BL","no pattern")</f>
        <v>no pattern</v>
      </c>
      <c r="K128" s="38" t="str">
        <f>IF(AND(D128/E128&lt;1.2, E128/F128&lt;1.2,F128/D128&lt;1.2,G128/D128&lt;1.2, G128/E128&lt;1.2,G128/F128&lt;1.2,D128/G128&lt;1.2), "everywhere","no pattern")</f>
        <v>no pattern</v>
      </c>
      <c r="L128" s="110">
        <v>100</v>
      </c>
      <c r="M128" s="33">
        <v>96.537510305028846</v>
      </c>
      <c r="N128" s="33">
        <v>84.583676834295133</v>
      </c>
      <c r="O128" s="33">
        <v>76.916735366859029</v>
      </c>
      <c r="P128" s="111" t="str">
        <f>IF(AND(L128/N128&gt;1.2, L128/O128&gt;1.2,M128/N128&gt;1.2,M128/O128&gt;1.2,L128/M128&lt;1.5), "RG","no pattern")</f>
        <v>no pattern</v>
      </c>
      <c r="Q128" s="111" t="s">
        <v>13</v>
      </c>
      <c r="R128" s="111" t="str">
        <f>IF(AND(O128/L128&gt;1.05, O128/M128&gt;1.05,O128/N128&gt;1.05), "BL","no pattern")</f>
        <v>no pattern</v>
      </c>
      <c r="S128" s="38" t="str">
        <f>IF(AND(L128/M128&lt;1.2, M128/N128&lt;1.2,N128/L128&lt;1.2,O128/L128&lt;1.2, O128/M128&lt;1.2,O128/N128&lt;1.2,L128/O128&lt;1.2), "everywhere","no pattern")</f>
        <v>no pattern</v>
      </c>
      <c r="T128" s="110">
        <v>100</v>
      </c>
      <c r="U128" s="33">
        <v>96.385542168674704</v>
      </c>
      <c r="V128" s="33">
        <v>72.891566265060234</v>
      </c>
      <c r="W128" s="33">
        <v>43.373493975903614</v>
      </c>
      <c r="X128" s="111" t="s">
        <v>24</v>
      </c>
      <c r="Y128" s="111" t="str">
        <f>IF(AND(T128/W128&gt;1.2, U128/W128&gt;1.2,V128/W128&gt;1.2, T128/V128&lt;1.5, U128/V128&lt;1.4), "RGBK","no pattern")</f>
        <v>RGBK</v>
      </c>
      <c r="Z128" s="111" t="str">
        <f>IF(AND(W128/T128&gt;1.05, W128/U128&gt;1.05,W128/V128&gt;1.05), "BL","no pattern")</f>
        <v>no pattern</v>
      </c>
      <c r="AA128" s="38" t="str">
        <f>IF(AND(T128/U128&lt;1.2, V128/T128&lt;1.2,V128/T128&lt;1.2,W128/T128&lt;1.2, W128/U128&lt;1.2,W128/V128&lt;1.2,T128/W128&lt;1.2), "everywhere","no pattern")</f>
        <v>no pattern</v>
      </c>
      <c r="AB128" s="39">
        <f>COUNTIF($H128:$AA128,"RG")</f>
        <v>0</v>
      </c>
      <c r="AC128" s="46">
        <f>COUNTIF($H128:$AA128,"RGBK")</f>
        <v>3</v>
      </c>
      <c r="AD128" s="47">
        <f>COUNTIF($H128:$AA128,"BL")</f>
        <v>0</v>
      </c>
      <c r="AE128" s="48">
        <f>COUNTIF($H128:$AA128,"everywhere")</f>
        <v>0</v>
      </c>
      <c r="AF128" s="169" t="s">
        <v>14</v>
      </c>
      <c r="AG128" s="14"/>
    </row>
    <row r="129" spans="1:33" ht="15.75" customHeight="1" x14ac:dyDescent="0.75">
      <c r="A129" s="95">
        <v>546.35299999999995</v>
      </c>
      <c r="B129" s="99" t="s">
        <v>44</v>
      </c>
      <c r="C129" s="104" t="s">
        <v>291</v>
      </c>
      <c r="D129" s="112">
        <v>90.320883745397154</v>
      </c>
      <c r="E129" s="45">
        <v>100</v>
      </c>
      <c r="F129" s="45">
        <v>79.852709100473433</v>
      </c>
      <c r="G129" s="45">
        <v>62.44082062072593</v>
      </c>
      <c r="H129" s="113" t="str">
        <f>IF(AND(D129/F129&gt;1.2, D129/G129&gt;1.2,E129/F129&gt;1.2,E129/G129&gt;1.2,D129/E129&lt;1.5), "RG","no pattern")</f>
        <v>no pattern</v>
      </c>
      <c r="I129" s="113" t="str">
        <f>IF(AND(D129/G129&gt;1.2, E129/G129&gt;1.2,F129/G129&gt;1.2, D129/F129&lt;1.5, E129/F129&lt;1.4), "RGBK","no pattern")</f>
        <v>RGBK</v>
      </c>
      <c r="J129" s="113" t="str">
        <f>IF(AND(G129/D129&gt;1.05, G129/E129&gt;1.05,G129/F129&gt;1.05), "BL","no pattern")</f>
        <v>no pattern</v>
      </c>
      <c r="K129" s="44" t="str">
        <f>IF(AND(D129/E129&lt;1.2, E129/F129&lt;1.2,F129/D129&lt;1.2,G129/D129&lt;1.2, G129/E129&lt;1.2,G129/F129&lt;1.2,D129/G129&lt;1.2), "everywhere","no pattern")</f>
        <v>no pattern</v>
      </c>
      <c r="L129" s="112">
        <v>100</v>
      </c>
      <c r="M129" s="45">
        <v>81.600735970561175</v>
      </c>
      <c r="N129" s="45">
        <v>71.481140754369818</v>
      </c>
      <c r="O129" s="45">
        <v>60.809567617295308</v>
      </c>
      <c r="P129" s="113" t="str">
        <f>IF(AND(L129/N129&gt;1.2, L129/O129&gt;1.2,M129/N129&gt;1.2,M129/O129&gt;1.2,L129/M129&lt;1.5), "RG","no pattern")</f>
        <v>no pattern</v>
      </c>
      <c r="Q129" s="113" t="s">
        <v>13</v>
      </c>
      <c r="R129" s="113" t="str">
        <f>IF(AND(O129/L129&gt;1.03, O129/M129&gt;1.03,O129/N129&gt;1.03), "BL","no pattern")</f>
        <v>no pattern</v>
      </c>
      <c r="S129" s="44" t="str">
        <f>IF(AND(L129/M129&lt;1.2, M129/N129&lt;1.2,N129/L129&lt;1.2,O129/L129&lt;1.2, O129/M129&lt;1.2,O129/N129&lt;1.2,L129/O129&lt;1.2), "everywhere","no pattern")</f>
        <v>no pattern</v>
      </c>
      <c r="T129" s="112">
        <v>100</v>
      </c>
      <c r="U129" s="45">
        <v>97.270955165692001</v>
      </c>
      <c r="V129" s="45">
        <v>87.719298245614027</v>
      </c>
      <c r="W129" s="45">
        <v>49.122807017543863</v>
      </c>
      <c r="X129" s="113" t="str">
        <f>IF(AND(T129/V129&gt;1.2, T129/W129&gt;1.2,U129/V129&gt;1.2,U129/W129&gt;1.2,T129/U129&lt;1.5), "RG","no pattern")</f>
        <v>no pattern</v>
      </c>
      <c r="Y129" s="113" t="str">
        <f>IF(AND(T129/W129&gt;1.2, U129/W129&gt;1.2,V129/W129&gt;1.2, T129/V129&lt;1.5, U129/V129&lt;1.4), "RGBK","no pattern")</f>
        <v>RGBK</v>
      </c>
      <c r="Z129" s="113" t="str">
        <f>IF(AND(W129/T129&gt;1.05, W129/U129&gt;1.05,W129/V129&gt;1.05), "BL","no pattern")</f>
        <v>no pattern</v>
      </c>
      <c r="AA129" s="44" t="str">
        <f>IF(AND(T129/U129&lt;1.2, V129/T129&lt;1.2,V129/T129&lt;1.2,W129/T129&lt;1.2, W129/U129&lt;1.2,W129/V129&lt;1.2,T129/W129&lt;1.2), "everywhere","no pattern")</f>
        <v>no pattern</v>
      </c>
      <c r="AB129" s="39">
        <f>COUNTIF($H129:$AA129,"RG")</f>
        <v>0</v>
      </c>
      <c r="AC129" s="46">
        <f>COUNTIF($H129:$AA129,"RGBK")</f>
        <v>3</v>
      </c>
      <c r="AD129" s="47">
        <f>COUNTIF($H129:$AA129,"BL")</f>
        <v>0</v>
      </c>
      <c r="AE129" s="48">
        <f>COUNTIF($H129:$AA129,"everywhere")</f>
        <v>0</v>
      </c>
      <c r="AF129" s="169" t="s">
        <v>14</v>
      </c>
      <c r="AG129" s="14"/>
    </row>
    <row r="130" spans="1:33" ht="15.75" customHeight="1" x14ac:dyDescent="0.75">
      <c r="A130" s="95">
        <v>636.38729999999998</v>
      </c>
      <c r="B130" s="99" t="s">
        <v>282</v>
      </c>
      <c r="C130" s="104" t="s">
        <v>288</v>
      </c>
      <c r="D130" s="110">
        <v>100</v>
      </c>
      <c r="E130" s="33">
        <v>93.56435643564356</v>
      </c>
      <c r="F130" s="33">
        <v>94.059405940594061</v>
      </c>
      <c r="G130" s="33">
        <v>83.663366336633658</v>
      </c>
      <c r="H130" s="111" t="str">
        <f>IF(AND(D130/F130&gt;1.2, D130/G130&gt;1.2,E130/F130&gt;1.2,E130/G130&gt;1.2,D130/E130&lt;1.3), "RG","no pattern")</f>
        <v>no pattern</v>
      </c>
      <c r="I130" s="111" t="s">
        <v>13</v>
      </c>
      <c r="J130" s="111" t="str">
        <f>IF(AND(G130/D130&gt;1.05, G130/E130&gt;1.05,G130/F130&gt;1.05), "BL","no pattern")</f>
        <v>no pattern</v>
      </c>
      <c r="K130" s="38" t="s">
        <v>24</v>
      </c>
      <c r="L130" s="110">
        <v>100</v>
      </c>
      <c r="M130" s="33">
        <v>95.121951219512198</v>
      </c>
      <c r="N130" s="33">
        <v>87.317073170731717</v>
      </c>
      <c r="O130" s="33">
        <v>68.943089430894304</v>
      </c>
      <c r="P130" s="111" t="str">
        <f>IF(AND(L130/N130&gt;1.2, L130/O130&gt;1.2,M130/N130&gt;1.2,M130/O130&gt;1.2,L130/M130&lt;1.5), "RG","no pattern")</f>
        <v>no pattern</v>
      </c>
      <c r="Q130" s="111" t="str">
        <f>IF(AND(L130/O130&gt;1.2, M130/O130&gt;1.2,N130/O130&gt;1.2, L130/N130&lt;1.5, M130/N130&lt;1.4), "RGBK","no pattern")</f>
        <v>RGBK</v>
      </c>
      <c r="R130" s="111" t="str">
        <f>IF(AND(O130/L130&gt;1.05, O130/M130&gt;1.05,O130/N130&gt;1.05), "BL","no pattern")</f>
        <v>no pattern</v>
      </c>
      <c r="S130" s="38" t="str">
        <f>IF(AND(L130/M130&lt;1.2, M130/N130&lt;1.2,N130/L130&lt;1.2,O130/L130&lt;1.2, O130/M130&lt;1.2,O130/N130&lt;1.2,L130/O130&lt;1.2), "everywhere","no pattern")</f>
        <v>no pattern</v>
      </c>
      <c r="T130" s="110">
        <v>100</v>
      </c>
      <c r="U130" s="33">
        <v>91.292134831460686</v>
      </c>
      <c r="V130" s="33">
        <v>87.359550561797761</v>
      </c>
      <c r="W130" s="33">
        <v>71.348314606741567</v>
      </c>
      <c r="X130" s="111" t="str">
        <f>IF(AND(T130/V130&gt;1.2, T130/W130&gt;1.2,U130/V130&gt;1.2,U130/W130&gt;1.2,T130/U130&lt;1.5), "RG","no pattern")</f>
        <v>no pattern</v>
      </c>
      <c r="Y130" s="111" t="str">
        <f>IF(AND(T130/W130&gt;1.2, U130/W130&gt;1.2,V130/W130&gt;1.2, T130/V130&lt;1.5, U130/V130&lt;1.4), "RGBK","no pattern")</f>
        <v>RGBK</v>
      </c>
      <c r="Z130" s="111" t="str">
        <f>IF(AND(W130/T130&gt;1.05, W130/U130&gt;1.05,W130/V130&gt;1.05), "BL","no pattern")</f>
        <v>no pattern</v>
      </c>
      <c r="AA130" s="38" t="str">
        <f>IF(AND(T130/U130&lt;1.2, V130/T130&lt;1.2,V130/T130&lt;1.2,W130/T130&lt;1.2, W130/U130&lt;1.2,W130/V130&lt;1.2,T130/W130&lt;1.2), "everywhere","no pattern")</f>
        <v>no pattern</v>
      </c>
      <c r="AB130" s="39">
        <f>COUNTIF($H130:$AA130,"RG")</f>
        <v>0</v>
      </c>
      <c r="AC130" s="46">
        <f>COUNTIF($H130:$AA130,"RGBK")</f>
        <v>3</v>
      </c>
      <c r="AD130" s="47">
        <f>COUNTIF($H130:$AA130,"BL")</f>
        <v>0</v>
      </c>
      <c r="AE130" s="48">
        <f>COUNTIF($H130:$AA130,"everywhere")</f>
        <v>0</v>
      </c>
      <c r="AF130" s="169" t="s">
        <v>14</v>
      </c>
      <c r="AG130" s="14"/>
    </row>
    <row r="131" spans="1:33" ht="15.75" customHeight="1" x14ac:dyDescent="0.75">
      <c r="A131" s="95">
        <v>723.47829999999999</v>
      </c>
      <c r="B131" s="99" t="s">
        <v>241</v>
      </c>
      <c r="C131" s="104" t="s">
        <v>292</v>
      </c>
      <c r="D131" s="110">
        <v>100</v>
      </c>
      <c r="E131" s="33">
        <v>99.042553191489361</v>
      </c>
      <c r="F131" s="33">
        <v>70.957446808510639</v>
      </c>
      <c r="G131" s="33">
        <v>25.319148936170215</v>
      </c>
      <c r="H131" s="111" t="s">
        <v>24</v>
      </c>
      <c r="I131" s="111" t="str">
        <f>IF(AND(D131/G131&gt;1.2, E131/G131&gt;1.2,F131/G131&gt;1.2, D131/F131&lt;1.5, E131/F131&lt;1.4), "RGBK","no pattern")</f>
        <v>RGBK</v>
      </c>
      <c r="J131" s="111" t="str">
        <f>IF(AND(G131/D131&gt;1.05, G131/E131&gt;1.05,G131/F131&gt;1.05), "BL","no pattern")</f>
        <v>no pattern</v>
      </c>
      <c r="K131" s="38" t="str">
        <f>IF(AND(D131/E131&lt;1.2, E131/F131&lt;1.2,F131/D131&lt;1.2,G131/D131&lt;1.2, G131/E131&lt;1.2,G131/F131&lt;1.2,D131/G131&lt;1.2), "everywhere","no pattern")</f>
        <v>no pattern</v>
      </c>
      <c r="L131" s="110">
        <v>100.00000000000001</v>
      </c>
      <c r="M131" s="33">
        <v>72.549019607843135</v>
      </c>
      <c r="N131" s="33">
        <v>64.705882352941188</v>
      </c>
      <c r="O131" s="33">
        <v>25.490196078431371</v>
      </c>
      <c r="P131" s="111" t="str">
        <f>IF(AND(L131/N131&gt;1.2, L131/O131&gt;1.2,M131/N131&gt;1.2,M131/O131&gt;1.2,L131/M131&lt;1.5), "RG","no pattern")</f>
        <v>no pattern</v>
      </c>
      <c r="Q131" s="111" t="s">
        <v>13</v>
      </c>
      <c r="R131" s="111" t="str">
        <f>IF(AND(O131/L131&gt;1.05, O131/M131&gt;1.05,O131/N131&gt;1.05), "BL","no pattern")</f>
        <v>no pattern</v>
      </c>
      <c r="S131" s="38" t="str">
        <f>IF(AND(L131/M131&lt;1.2, M131/N131&lt;1.2,N131/L131&lt;1.2,O131/L131&lt;1.2, O131/M131&lt;1.2,O131/N131&lt;1.2,L131/O131&lt;1.2), "everywhere","no pattern")</f>
        <v>no pattern</v>
      </c>
      <c r="T131" s="110">
        <v>100</v>
      </c>
      <c r="U131" s="33">
        <v>62.275449101796404</v>
      </c>
      <c r="V131" s="33">
        <v>76.047904191616766</v>
      </c>
      <c r="W131" s="33">
        <v>15.568862275449101</v>
      </c>
      <c r="X131" s="111" t="str">
        <f>IF(AND(T131/V131&gt;1.2, T131/W131&gt;1.2,U131/V131&gt;1.2,U131/W131&gt;1.2,T131/U131&lt;1.5), "RG","no pattern")</f>
        <v>no pattern</v>
      </c>
      <c r="Y131" s="111" t="str">
        <f>IF(AND(T131/W131&gt;1.2, U131/W131&gt;1.2,V131/W131&gt;1.2, T131/V131&lt;1.5, U131/V131&lt;1.4), "RGBK","no pattern")</f>
        <v>RGBK</v>
      </c>
      <c r="Z131" s="111" t="str">
        <f>IF(AND(W131/T131&gt;1.05, W131/U131&gt;1.05,W131/V131&gt;1.05), "BL","no pattern")</f>
        <v>no pattern</v>
      </c>
      <c r="AA131" s="38" t="str">
        <f>IF(AND(T131/U131&lt;1.2, V131/T131&lt;1.2,V131/T131&lt;1.2,W131/T131&lt;1.2, W131/U131&lt;1.2,W131/V131&lt;1.2,T131/W131&lt;1.2), "everywhere","no pattern")</f>
        <v>no pattern</v>
      </c>
      <c r="AB131" s="39">
        <f>COUNTIF($H131:$AA131,"RG")</f>
        <v>0</v>
      </c>
      <c r="AC131" s="46">
        <f>COUNTIF($H131:$AA131,"RGBK")</f>
        <v>3</v>
      </c>
      <c r="AD131" s="47">
        <f>COUNTIF($H131:$AA131,"BL")</f>
        <v>0</v>
      </c>
      <c r="AE131" s="48">
        <f>COUNTIF($H131:$AA131,"everywhere")</f>
        <v>0</v>
      </c>
      <c r="AF131" s="37" t="s">
        <v>14</v>
      </c>
      <c r="AG131" s="14"/>
    </row>
    <row r="132" spans="1:33" ht="15.75" customHeight="1" x14ac:dyDescent="0.75">
      <c r="A132" s="95">
        <v>724.4837</v>
      </c>
      <c r="B132" s="99" t="s">
        <v>242</v>
      </c>
      <c r="C132" s="104" t="s">
        <v>292</v>
      </c>
      <c r="D132" s="110">
        <v>96.617050067659008</v>
      </c>
      <c r="E132" s="33">
        <v>100</v>
      </c>
      <c r="F132" s="33">
        <v>73.342354533152914</v>
      </c>
      <c r="G132" s="33">
        <v>27.875507442489852</v>
      </c>
      <c r="H132" s="111" t="s">
        <v>24</v>
      </c>
      <c r="I132" s="111" t="str">
        <f>IF(AND(D132/G132&gt;1.2, E132/G132&gt;1.2,F132/G132&gt;1.2, D132/F132&lt;1.5, E132/F132&lt;1.4), "RGBK","no pattern")</f>
        <v>RGBK</v>
      </c>
      <c r="J132" s="111" t="str">
        <f>IF(AND(G132/D132&gt;1.05, G132/E132&gt;1.05,G132/F132&gt;1.05), "BL","no pattern")</f>
        <v>no pattern</v>
      </c>
      <c r="K132" s="38" t="str">
        <f>IF(AND(D132/E132&lt;1.2, E132/F132&lt;1.2,F132/D132&lt;1.2,G132/D132&lt;1.2, G132/E132&lt;1.2,G132/F132&lt;1.2,D132/G132&lt;1.2), "everywhere","no pattern")</f>
        <v>no pattern</v>
      </c>
      <c r="L132" s="110">
        <v>100</v>
      </c>
      <c r="M132" s="33">
        <v>66.666666666666671</v>
      </c>
      <c r="N132" s="33">
        <v>55.555555555555557</v>
      </c>
      <c r="O132" s="33">
        <v>33.333333333333336</v>
      </c>
      <c r="P132" s="111" t="str">
        <f>IF(AND(L132/N132&gt;1.2, L132/O132&gt;1.2,M132/N132&gt;1.2,M132/O132&gt;1.2,L132/M132&lt;1.5), "RG","no pattern")</f>
        <v>no pattern</v>
      </c>
      <c r="Q132" s="111" t="s">
        <v>13</v>
      </c>
      <c r="R132" s="111" t="str">
        <f>IF(AND(O132/L132&gt;1.05, O132/M132&gt;1.05,O132/N132&gt;1.05), "BL","no pattern")</f>
        <v>no pattern</v>
      </c>
      <c r="S132" s="38" t="str">
        <f>IF(AND(L132/M132&lt;1.2, M132/N132&lt;1.2,N132/L132&lt;1.2,O132/L132&lt;1.2, O132/M132&lt;1.2,O132/N132&lt;1.2,L132/O132&lt;1.2), "everywhere","no pattern")</f>
        <v>no pattern</v>
      </c>
      <c r="T132" s="110">
        <v>100</v>
      </c>
      <c r="U132" s="33">
        <v>57.627118644067792</v>
      </c>
      <c r="V132" s="33">
        <v>77.966101694915253</v>
      </c>
      <c r="W132" s="33">
        <v>16.949152542372882</v>
      </c>
      <c r="X132" s="111" t="str">
        <f>IF(AND(T132/V132&gt;1.2, T132/W132&gt;1.2,U132/V132&gt;1.2,U132/W132&gt;1.2,T132/U132&lt;1.5), "RG","no pattern")</f>
        <v>no pattern</v>
      </c>
      <c r="Y132" s="111" t="str">
        <f>IF(AND(T132/W132&gt;1.2, U132/W132&gt;1.2,V132/W132&gt;1.2, T132/V132&lt;1.5, U132/V132&lt;1.4), "RGBK","no pattern")</f>
        <v>RGBK</v>
      </c>
      <c r="Z132" s="111" t="str">
        <f>IF(AND(W132/T132&gt;1.05, W132/U132&gt;1.05,W132/V132&gt;1.05), "BL","no pattern")</f>
        <v>no pattern</v>
      </c>
      <c r="AA132" s="38" t="str">
        <f>IF(AND(T132/U132&lt;1.2, V132/T132&lt;1.2,V132/T132&lt;1.2,W132/T132&lt;1.2, W132/U132&lt;1.2,W132/V132&lt;1.2,T132/W132&lt;1.2), "everywhere","no pattern")</f>
        <v>no pattern</v>
      </c>
      <c r="AB132" s="39">
        <f>COUNTIF($H132:$AA132,"RG")</f>
        <v>0</v>
      </c>
      <c r="AC132" s="46">
        <f>COUNTIF($H132:$AA132,"RGBK")</f>
        <v>3</v>
      </c>
      <c r="AD132" s="47">
        <f>COUNTIF($H132:$AA132,"BL")</f>
        <v>0</v>
      </c>
      <c r="AE132" s="48">
        <f>COUNTIF($H132:$AA132,"everywhere")</f>
        <v>0</v>
      </c>
      <c r="AF132" s="37" t="s">
        <v>14</v>
      </c>
      <c r="AG132" s="14"/>
    </row>
    <row r="133" spans="1:33" ht="15.75" customHeight="1" x14ac:dyDescent="0.75">
      <c r="A133" s="95">
        <v>747.51880000000006</v>
      </c>
      <c r="B133" s="99" t="s">
        <v>191</v>
      </c>
      <c r="C133" s="104" t="s">
        <v>288</v>
      </c>
      <c r="D133" s="110">
        <v>100</v>
      </c>
      <c r="E133" s="33">
        <v>98.452883263009852</v>
      </c>
      <c r="F133" s="33">
        <v>90.811064228785739</v>
      </c>
      <c r="G133" s="33">
        <v>62.541022034692922</v>
      </c>
      <c r="H133" s="111" t="str">
        <f>IF(AND(D133/F133&gt;1.2, D133/G133&gt;1.2,E133/F133&gt;1.2,E133/G133&gt;1.2,D133/E133&lt;1.3), "RG","no pattern")</f>
        <v>no pattern</v>
      </c>
      <c r="I133" s="111" t="str">
        <f>IF(AND(D133/G133&gt;1.2, E133/G133&gt;1.2,F133/G133&gt;1.2, D133/F133&lt;1.5, E133/F133&lt;1.4), "RGBK","no pattern")</f>
        <v>RGBK</v>
      </c>
      <c r="J133" s="111" t="str">
        <f>IF(AND(G133/D133&gt;1.05, G133/E133&gt;1.05,G133/F133&gt;1.05), "BL","no pattern")</f>
        <v>no pattern</v>
      </c>
      <c r="K133" s="38" t="str">
        <f>IF(AND(D133/E133&lt;1.2, E133/F133&lt;1.2,F133/D133&lt;1.2,G133/D133&lt;1.2, G133/E133&lt;1.2,G133/F133&lt;1.2,D133/G133&lt;1.2), "everywhere","no pattern")</f>
        <v>no pattern</v>
      </c>
      <c r="L133" s="110">
        <v>100</v>
      </c>
      <c r="M133" s="33">
        <v>92.028985507246389</v>
      </c>
      <c r="N133" s="33">
        <v>91.594202898550719</v>
      </c>
      <c r="O133" s="33">
        <v>70.724637681159422</v>
      </c>
      <c r="P133" s="111" t="str">
        <f>IF(AND(L133/N133&gt;1.2, L133/O133&gt;1.2,M133/N133&gt;1.2,M133/O133&gt;1.2,L133/M133&lt;1.5), "RG","no pattern")</f>
        <v>no pattern</v>
      </c>
      <c r="Q133" s="111" t="str">
        <f>IF(AND(L133/O133&gt;1.2, M133/O133&gt;1.2,N133/O133&gt;1.2, L133/N133&lt;1.5, M133/N133&lt;1.4), "RGBK","no pattern")</f>
        <v>RGBK</v>
      </c>
      <c r="R133" s="111" t="str">
        <f>IF(AND(O133/L133&gt;1.05, O133/M133&gt;1.05,O133/N133&gt;1.05), "BL","no pattern")</f>
        <v>no pattern</v>
      </c>
      <c r="S133" s="38" t="str">
        <f>IF(AND(L133/M133&lt;1.2, M133/N133&lt;1.2,N133/L133&lt;1.2,O133/L133&lt;1.2, O133/M133&lt;1.2,O133/N133&lt;1.2,L133/O133&lt;1.2), "everywhere","no pattern")</f>
        <v>no pattern</v>
      </c>
      <c r="T133" s="110">
        <v>100</v>
      </c>
      <c r="U133" s="33">
        <v>87.363304981774007</v>
      </c>
      <c r="V133" s="33">
        <v>93.560145808019442</v>
      </c>
      <c r="W133" s="33">
        <v>56.622114216281901</v>
      </c>
      <c r="X133" s="111" t="str">
        <f>IF(AND(T133/V133&gt;1.2, T133/W133&gt;1.2,U133/V133&gt;1.2,U133/W133&gt;1.2,T133/U133&lt;1.5), "RG","no pattern")</f>
        <v>no pattern</v>
      </c>
      <c r="Y133" s="111" t="str">
        <f>IF(AND(T133/W133&gt;1.2, U133/W133&gt;1.2,V133/W133&gt;1.2, T133/V133&lt;1.5, U133/V133&lt;1.4), "RGBK","no pattern")</f>
        <v>RGBK</v>
      </c>
      <c r="Z133" s="111" t="str">
        <f>IF(AND(W133/T133&gt;1.05, W133/U133&gt;1.05,W133/V133&gt;1.05), "BL","no pattern")</f>
        <v>no pattern</v>
      </c>
      <c r="AA133" s="38" t="str">
        <f>IF(AND(T133/U133&lt;1.2, V133/T133&lt;1.2,V133/T133&lt;1.2,W133/T133&lt;1.2, W133/U133&lt;1.2,W133/V133&lt;1.2,T133/W133&lt;1.2), "everywhere","no pattern")</f>
        <v>no pattern</v>
      </c>
      <c r="AB133" s="39">
        <f>COUNTIF($H133:$AA133,"RG")</f>
        <v>0</v>
      </c>
      <c r="AC133" s="46">
        <f>COUNTIF($H133:$AA133,"RGBK")</f>
        <v>3</v>
      </c>
      <c r="AD133" s="47">
        <f>COUNTIF($H133:$AA133,"BL")</f>
        <v>0</v>
      </c>
      <c r="AE133" s="48">
        <f>COUNTIF($H133:$AA133,"everywhere")</f>
        <v>0</v>
      </c>
      <c r="AF133" s="37" t="s">
        <v>14</v>
      </c>
      <c r="AG133" s="14"/>
    </row>
    <row r="134" spans="1:33" ht="15.75" customHeight="1" x14ac:dyDescent="0.75">
      <c r="A134" s="95">
        <v>748.52160000000003</v>
      </c>
      <c r="B134" s="99" t="s">
        <v>190</v>
      </c>
      <c r="C134" s="104" t="s">
        <v>288</v>
      </c>
      <c r="D134" s="110">
        <v>100</v>
      </c>
      <c r="E134" s="33">
        <v>97.521685254027275</v>
      </c>
      <c r="F134" s="33">
        <v>90.582403965303598</v>
      </c>
      <c r="G134" s="33">
        <v>54.770755885997524</v>
      </c>
      <c r="H134" s="111" t="str">
        <f>IF(AND(D134/F134&gt;1.2, D134/G134&gt;1.2,E134/F134&gt;1.2,E134/G134&gt;1.2,D134/E134&lt;1.3), "RG","no pattern")</f>
        <v>no pattern</v>
      </c>
      <c r="I134" s="111" t="str">
        <f>IF(AND(D134/G134&gt;1.2, E134/G134&gt;1.2,F134/G134&gt;1.2, D134/F134&lt;1.5, E134/F134&lt;1.4), "RGBK","no pattern")</f>
        <v>RGBK</v>
      </c>
      <c r="J134" s="111" t="str">
        <f>IF(AND(G134/D134&gt;1.05, G134/E134&gt;1.05,G134/F134&gt;1.05), "BL","no pattern")</f>
        <v>no pattern</v>
      </c>
      <c r="K134" s="38" t="str">
        <f>IF(AND(D134/E134&lt;1.2, E134/F134&lt;1.2,F134/D134&lt;1.2,G134/D134&lt;1.2, G134/E134&lt;1.2,G134/F134&lt;1.2,D134/G134&lt;1.2), "everywhere","no pattern")</f>
        <v>no pattern</v>
      </c>
      <c r="L134" s="110">
        <v>100</v>
      </c>
      <c r="M134" s="33">
        <v>82.35294117647058</v>
      </c>
      <c r="N134" s="33">
        <v>90.756302521008394</v>
      </c>
      <c r="O134" s="33">
        <v>57.983193277310917</v>
      </c>
      <c r="P134" s="111" t="str">
        <f>IF(AND(L134/N134&gt;1.2, L134/O134&gt;1.2,M134/N134&gt;1.2,M134/O134&gt;1.2,L134/M134&lt;1.5), "RG","no pattern")</f>
        <v>no pattern</v>
      </c>
      <c r="Q134" s="111" t="str">
        <f>IF(AND(L134/O134&gt;1.2, M134/O134&gt;1.2,N134/O134&gt;1.2, L134/N134&lt;1.5, M134/N134&lt;1.4), "RGBK","no pattern")</f>
        <v>RGBK</v>
      </c>
      <c r="R134" s="111" t="str">
        <f>IF(AND(O134/L134&gt;1.05, O134/M134&gt;1.05,O134/N134&gt;1.05), "BL","no pattern")</f>
        <v>no pattern</v>
      </c>
      <c r="S134" s="38" t="str">
        <f>IF(AND(L134/M134&lt;1.2, M134/N134&lt;1.2,N134/L134&lt;1.2,O134/L134&lt;1.2, O134/M134&lt;1.2,O134/N134&lt;1.2,L134/O134&lt;1.2), "everywhere","no pattern")</f>
        <v>no pattern</v>
      </c>
      <c r="T134" s="110">
        <v>100</v>
      </c>
      <c r="U134" s="33">
        <v>74.297188755020088</v>
      </c>
      <c r="V134" s="33">
        <v>90.361445783132538</v>
      </c>
      <c r="W134" s="33">
        <v>38.955823293172692</v>
      </c>
      <c r="X134" s="111" t="str">
        <f>IF(AND(T134/V134&gt;1.2, T134/W134&gt;1.2,U134/V134&gt;1.2,U134/W134&gt;1.2,T134/U134&lt;1.5), "RG","no pattern")</f>
        <v>no pattern</v>
      </c>
      <c r="Y134" s="111" t="str">
        <f>IF(AND(T134/W134&gt;1.2, U134/W134&gt;1.2,V134/W134&gt;1.2, T134/V134&lt;1.5, U134/V134&lt;1.4), "RGBK","no pattern")</f>
        <v>RGBK</v>
      </c>
      <c r="Z134" s="111" t="str">
        <f>IF(AND(W134/T134&gt;1.05, W134/U134&gt;1.05,W134/V134&gt;1.05), "BL","no pattern")</f>
        <v>no pattern</v>
      </c>
      <c r="AA134" s="38" t="str">
        <f>IF(AND(T134/U134&lt;1.2, V134/T134&lt;1.2,V134/T134&lt;1.2,W134/T134&lt;1.2, W134/U134&lt;1.2,W134/V134&lt;1.2,T134/W134&lt;1.2), "everywhere","no pattern")</f>
        <v>no pattern</v>
      </c>
      <c r="AB134" s="39">
        <f>COUNTIF($H134:$AA134,"RG")</f>
        <v>0</v>
      </c>
      <c r="AC134" s="46">
        <f>COUNTIF($H134:$AA134,"RGBK")</f>
        <v>3</v>
      </c>
      <c r="AD134" s="47">
        <f>COUNTIF($H134:$AA134,"BL")</f>
        <v>0</v>
      </c>
      <c r="AE134" s="48">
        <f>COUNTIF($H134:$AA134,"everywhere")</f>
        <v>0</v>
      </c>
      <c r="AF134" s="37" t="s">
        <v>14</v>
      </c>
      <c r="AG134" s="14"/>
    </row>
    <row r="135" spans="1:33" ht="15.75" customHeight="1" x14ac:dyDescent="0.75">
      <c r="A135" s="95">
        <v>810.50559999999996</v>
      </c>
      <c r="B135" s="99" t="s">
        <v>281</v>
      </c>
      <c r="C135" s="104" t="s">
        <v>290</v>
      </c>
      <c r="D135" s="112">
        <v>100</v>
      </c>
      <c r="E135" s="45">
        <v>90.45837231057061</v>
      </c>
      <c r="F135" s="45">
        <v>93.171188026192695</v>
      </c>
      <c r="G135" s="45">
        <v>55.004677268475206</v>
      </c>
      <c r="H135" s="113" t="str">
        <f>IF(AND(D135/F135&gt;1.2, D135/G135&gt;1.2,E135/F135&gt;1.2,E135/G135&gt;1.2,D135/E135&lt;1.5), "RG","no pattern")</f>
        <v>no pattern</v>
      </c>
      <c r="I135" s="113" t="str">
        <f>IF(AND(D135/G135&gt;1.2, E135/G135&gt;1.2,F135/G135&gt;1.2, D135/F135&lt;1.5, E135/F135&lt;1.4), "RGBK","no pattern")</f>
        <v>RGBK</v>
      </c>
      <c r="J135" s="113" t="str">
        <f>IF(AND(G135/D135&gt;1.05, G135/E135&gt;1.05,G135/F135&gt;1.05), "BL","no pattern")</f>
        <v>no pattern</v>
      </c>
      <c r="K135" s="44" t="str">
        <f>IF(AND(D135/E135&lt;1.2, E135/F135&lt;1.2,F135/D135&lt;1.2,G135/D135&lt;1.2, G135/E135&lt;1.2,G135/F135&lt;1.2,D135/G135&lt;1.2), "everywhere","no pattern")</f>
        <v>no pattern</v>
      </c>
      <c r="L135" s="112">
        <v>100</v>
      </c>
      <c r="M135" s="45">
        <v>88.7</v>
      </c>
      <c r="N135" s="45">
        <v>91.75257731958763</v>
      </c>
      <c r="O135" s="45">
        <v>67.010309278350519</v>
      </c>
      <c r="P135" s="113" t="str">
        <f>IF(AND(L135/N135&gt;1.2, L135/O135&gt;1.2,M135/N135&gt;1.2,M135/O135&gt;1.2,L135/M135&lt;1.5), "RG","no pattern")</f>
        <v>no pattern</v>
      </c>
      <c r="Q135" s="113" t="str">
        <f>IF(AND(L135/O135&gt;1.2, M135/O135&gt;1.2,N135/O135&gt;1.2, L135/N135&lt;1.5, M135/N135&lt;1.4), "RGBK","no pattern")</f>
        <v>RGBK</v>
      </c>
      <c r="R135" s="113" t="str">
        <f>IF(AND(O135/L135&gt;1.05, O135/M135&gt;1.05,O135/N135&gt;1.05), "BL","no pattern")</f>
        <v>no pattern</v>
      </c>
      <c r="S135" s="44" t="str">
        <f>IF(AND(L135/M135&lt;1.2, M135/N135&lt;1.2,N135/L135&lt;1.2,O135/L135&lt;1.2, O135/M135&lt;1.2,O135/N135&lt;1.2,L135/O135&lt;1.2), "everywhere","no pattern")</f>
        <v>no pattern</v>
      </c>
      <c r="T135" s="112">
        <v>92.913385826771659</v>
      </c>
      <c r="U135" s="45">
        <v>84.251968503937007</v>
      </c>
      <c r="V135" s="45">
        <v>100</v>
      </c>
      <c r="W135" s="45">
        <v>44.094488188976378</v>
      </c>
      <c r="X135" s="113" t="str">
        <f>IF(AND(T135/V135&gt;1.2, T135/W135&gt;1.2,U135/V135&gt;1.2,U135/W135&gt;1.2,T135/U135&lt;1.5), "RG","no pattern")</f>
        <v>no pattern</v>
      </c>
      <c r="Y135" s="113" t="str">
        <f>IF(AND(T135/W135&gt;1.2, U135/W135&gt;1.2,V135/W135&gt;1.2, T135/V135&lt;1.5, U135/V135&lt;1.4), "RGBK","no pattern")</f>
        <v>RGBK</v>
      </c>
      <c r="Z135" s="113" t="str">
        <f>IF(AND(W135/T135&gt;1.05, W135/U135&gt;1.05,W135/V135&gt;1.05), "BL","no pattern")</f>
        <v>no pattern</v>
      </c>
      <c r="AA135" s="44" t="str">
        <f>IF(AND(T135/U135&lt;1.2, V135/T135&lt;1.2,V135/T135&lt;1.2,W135/T135&lt;1.2, W135/U135&lt;1.2,W135/V135&lt;1.2,T135/W135&lt;1.2), "everywhere","no pattern")</f>
        <v>no pattern</v>
      </c>
      <c r="AB135" s="39">
        <f>COUNTIF($H135:$AA135,"RG")</f>
        <v>0</v>
      </c>
      <c r="AC135" s="46">
        <f>COUNTIF($H135:$AA135,"RGBK")</f>
        <v>3</v>
      </c>
      <c r="AD135" s="47">
        <f>COUNTIF($H135:$AA135,"BL")</f>
        <v>0</v>
      </c>
      <c r="AE135" s="48">
        <f>COUNTIF($H135:$AA135,"everywhere")</f>
        <v>0</v>
      </c>
      <c r="AF135" s="37" t="s">
        <v>14</v>
      </c>
      <c r="AG135" s="14"/>
    </row>
    <row r="136" spans="1:33" ht="15.75" customHeight="1" x14ac:dyDescent="0.75">
      <c r="A136" s="95">
        <v>824.5566</v>
      </c>
      <c r="B136" s="99" t="s">
        <v>278</v>
      </c>
      <c r="C136" s="104" t="s">
        <v>289</v>
      </c>
      <c r="D136" s="112">
        <v>94.855417489257917</v>
      </c>
      <c r="E136" s="45">
        <v>100</v>
      </c>
      <c r="F136" s="45">
        <v>83.695273487399831</v>
      </c>
      <c r="G136" s="45">
        <v>51.004529090697943</v>
      </c>
      <c r="H136" s="113" t="str">
        <f>IF(AND(D136/F136&gt;1.2, D136/G136&gt;1.2,E136/F136&gt;1.2,E136/G136&gt;1.2,D136/E136&lt;1.5), "RG","no pattern")</f>
        <v>no pattern</v>
      </c>
      <c r="I136" s="113" t="str">
        <f>IF(AND(D136/G136&gt;1.2, E136/G136&gt;1.2,F136/G136&gt;1.2, D136/F136&lt;1.5, E136/F136&lt;1.4), "RGBK","no pattern")</f>
        <v>RGBK</v>
      </c>
      <c r="J136" s="113" t="str">
        <f>IF(AND(G136/D136&gt;1.05, G136/E136&gt;1.05,G136/F136&gt;1.05), "BL","no pattern")</f>
        <v>no pattern</v>
      </c>
      <c r="K136" s="44" t="str">
        <f>IF(AND(D136/E136&lt;1.2, E136/F136&lt;1.2,F136/D136&lt;1.2,G136/D136&lt;1.2, G136/E136&lt;1.2,G136/F136&lt;1.2,D136/G136&lt;1.2), "everywhere","no pattern")</f>
        <v>no pattern</v>
      </c>
      <c r="L136" s="112">
        <v>100.00000000000001</v>
      </c>
      <c r="M136" s="45">
        <v>82.956650611337537</v>
      </c>
      <c r="N136" s="45">
        <v>70.174138569840693</v>
      </c>
      <c r="O136" s="45">
        <v>40.829937013708779</v>
      </c>
      <c r="P136" s="113" t="str">
        <f>IF(AND(L136/N136&gt;1.2, L136/O136&gt;1.2,M136/N136&gt;1.2,M136/O136&gt;1.2,L136/M136&lt;1.5), "RG","no pattern")</f>
        <v>no pattern</v>
      </c>
      <c r="Q136" s="113" t="str">
        <f>IF(AND(L136/O136&gt;1.2, M136/O136&gt;1.2,N136/O136&gt;1.2, L136/N136&lt;1.5, M136/N136&lt;1.4), "RGBK","no pattern")</f>
        <v>RGBK</v>
      </c>
      <c r="R136" s="113" t="str">
        <f>IF(AND(O136/L136&gt;1.03, O136/M136&gt;1.03,O136/N136&gt;1.03), "BL","no pattern")</f>
        <v>no pattern</v>
      </c>
      <c r="S136" s="44" t="str">
        <f>IF(AND(L136/M136&lt;1.2, M136/N136&lt;1.2,N136/L136&lt;1.2,O136/L136&lt;1.2, O136/M136&lt;1.2,O136/N136&lt;1.2,L136/O136&lt;1.2), "everywhere","no pattern")</f>
        <v>no pattern</v>
      </c>
      <c r="T136" s="112">
        <v>100</v>
      </c>
      <c r="U136" s="45">
        <v>87.749717301168488</v>
      </c>
      <c r="V136" s="45">
        <v>86.694308330192229</v>
      </c>
      <c r="W136" s="45">
        <v>40.143234074632488</v>
      </c>
      <c r="X136" s="113" t="str">
        <f>IF(AND(T136/V136&gt;1.2, T136/W136&gt;1.2,U136/V136&gt;1.2,U136/W136&gt;1.2,T136/U136&lt;1.5), "RG","no pattern")</f>
        <v>no pattern</v>
      </c>
      <c r="Y136" s="113" t="str">
        <f>IF(AND(T136/W136&gt;1.2, U136/W136&gt;1.2,V136/W136&gt;1.2, T136/V136&lt;1.5, U136/V136&lt;1.4), "RGBK","no pattern")</f>
        <v>RGBK</v>
      </c>
      <c r="Z136" s="113" t="str">
        <f>IF(AND(W136/T136&gt;1.05, W136/U136&gt;1.05,W136/V136&gt;1.05), "BL","no pattern")</f>
        <v>no pattern</v>
      </c>
      <c r="AA136" s="44" t="str">
        <f>IF(AND(T136/U136&lt;1.2, V136/T136&lt;1.2,V136/T136&lt;1.2,W136/T136&lt;1.2, W136/U136&lt;1.2,W136/V136&lt;1.2,T136/W136&lt;1.2), "everywhere","no pattern")</f>
        <v>no pattern</v>
      </c>
      <c r="AB136" s="39">
        <f>COUNTIF($H136:$AA136,"RG")</f>
        <v>0</v>
      </c>
      <c r="AC136" s="46">
        <f>COUNTIF($H136:$AA136,"RGBK")</f>
        <v>3</v>
      </c>
      <c r="AD136" s="47">
        <f>COUNTIF($H136:$AA136,"BL")</f>
        <v>0</v>
      </c>
      <c r="AE136" s="48">
        <f>COUNTIF($H136:$AA136,"everywhere")</f>
        <v>0</v>
      </c>
      <c r="AF136" s="37" t="s">
        <v>14</v>
      </c>
      <c r="AG136" s="14"/>
    </row>
    <row r="137" spans="1:33" ht="15.75" customHeight="1" x14ac:dyDescent="0.75">
      <c r="A137" s="95">
        <v>830.50959999999998</v>
      </c>
      <c r="B137" s="99" t="s">
        <v>279</v>
      </c>
      <c r="C137" s="104" t="s">
        <v>289</v>
      </c>
      <c r="D137" s="112">
        <v>100</v>
      </c>
      <c r="E137" s="45">
        <v>97.342256214149131</v>
      </c>
      <c r="F137" s="45">
        <v>92.791586998087936</v>
      </c>
      <c r="G137" s="45">
        <v>63.575525812619489</v>
      </c>
      <c r="H137" s="113" t="str">
        <f>IF(AND(D137/F137&gt;1.2, D137/G137&gt;1.2,E137/F137&gt;1.2,E137/G137&gt;1.2,D137/E137&lt;1.5), "RG","no pattern")</f>
        <v>no pattern</v>
      </c>
      <c r="I137" s="113" t="str">
        <f>IF(AND(D137/G137&gt;1.2, E137/G137&gt;1.2,F137/G137&gt;1.2, D137/F137&lt;1.5, E137/F137&lt;1.4), "RGBK","no pattern")</f>
        <v>RGBK</v>
      </c>
      <c r="J137" s="113" t="str">
        <f>IF(AND(G137/D137&gt;1.05, G137/E137&gt;1.05,G137/F137&gt;1.05), "BL","no pattern")</f>
        <v>no pattern</v>
      </c>
      <c r="K137" s="44" t="str">
        <f>IF(AND(D137/E137&lt;1.2, E137/F137&lt;1.2,F137/D137&lt;1.2,G137/D137&lt;1.2, G137/E137&lt;1.2,G137/F137&lt;1.2,D137/G137&lt;1.2), "everywhere","no pattern")</f>
        <v>no pattern</v>
      </c>
      <c r="L137" s="112">
        <v>100</v>
      </c>
      <c r="M137" s="45">
        <v>83.701447067783704</v>
      </c>
      <c r="N137" s="45">
        <v>85.37699923838538</v>
      </c>
      <c r="O137" s="45">
        <v>67.859862909367862</v>
      </c>
      <c r="P137" s="113" t="str">
        <f>IF(AND(L137/N137&gt;1.2, L137/O137&gt;1.2,M137/N137&gt;1.2,M137/O137&gt;1.2,L137/M137&lt;1.5), "RG","no pattern")</f>
        <v>no pattern</v>
      </c>
      <c r="Q137" s="113" t="str">
        <f>IF(AND(L137/O137&gt;1.2, M137/O137&gt;1.2,N137/O137&gt;1.2, L137/N137&lt;1.5, M137/N137&lt;1.4), "RGBK","no pattern")</f>
        <v>RGBK</v>
      </c>
      <c r="R137" s="113" t="str">
        <f>IF(AND(O137/L137&gt;1.03, O137/M137&gt;1.03,O137/N137&gt;1.03), "BL","no pattern")</f>
        <v>no pattern</v>
      </c>
      <c r="S137" s="44" t="str">
        <f>IF(AND(L137/M137&lt;1.2, M137/N137&lt;1.2,N137/L137&lt;1.2,O137/L137&lt;1.2, O137/M137&lt;1.2,O137/N137&lt;1.2,L137/O137&lt;1.2), "everywhere","no pattern")</f>
        <v>no pattern</v>
      </c>
      <c r="T137" s="112">
        <v>100</v>
      </c>
      <c r="U137" s="45">
        <v>76.670716889428931</v>
      </c>
      <c r="V137" s="45">
        <v>86.877278250303789</v>
      </c>
      <c r="W137" s="45">
        <v>59.53827460510329</v>
      </c>
      <c r="X137" s="113" t="str">
        <f>IF(AND(T137/V137&gt;1.2, T137/W137&gt;1.2,U137/V137&gt;1.2,U137/W137&gt;1.2,T137/U137&lt;1.5), "RG","no pattern")</f>
        <v>no pattern</v>
      </c>
      <c r="Y137" s="113" t="str">
        <f>IF(AND(T137/W137&gt;1.2, U137/W137&gt;1.2,V137/W137&gt;1.2, T137/V137&lt;1.5, U137/V137&lt;1.4), "RGBK","no pattern")</f>
        <v>RGBK</v>
      </c>
      <c r="Z137" s="113" t="str">
        <f>IF(AND(W137/T137&gt;1.05, W137/U137&gt;1.05,W137/V137&gt;1.05), "BL","no pattern")</f>
        <v>no pattern</v>
      </c>
      <c r="AA137" s="44" t="str">
        <f>IF(AND(T137/U137&lt;1.2, V137/T137&lt;1.2,V137/T137&lt;1.2,W137/T137&lt;1.2, W137/U137&lt;1.2,W137/V137&lt;1.2,T137/W137&lt;1.2), "everywhere","no pattern")</f>
        <v>no pattern</v>
      </c>
      <c r="AB137" s="39">
        <f>COUNTIF($H137:$AA137,"RG")</f>
        <v>0</v>
      </c>
      <c r="AC137" s="46">
        <f>COUNTIF($H137:$AA137,"RGBK")</f>
        <v>3</v>
      </c>
      <c r="AD137" s="47">
        <f>COUNTIF($H137:$AA137,"BL")</f>
        <v>0</v>
      </c>
      <c r="AE137" s="48">
        <f>COUNTIF($H137:$AA137,"everywhere")</f>
        <v>0</v>
      </c>
      <c r="AF137" s="37" t="s">
        <v>14</v>
      </c>
      <c r="AG137" s="14"/>
    </row>
    <row r="138" spans="1:33" ht="15.75" customHeight="1" x14ac:dyDescent="0.75">
      <c r="A138" s="95">
        <v>832.58270000000005</v>
      </c>
      <c r="B138" s="99" t="s">
        <v>265</v>
      </c>
      <c r="C138" s="104" t="s">
        <v>291</v>
      </c>
      <c r="D138" s="112">
        <v>100.00000000000001</v>
      </c>
      <c r="E138" s="45">
        <v>96.603532326380559</v>
      </c>
      <c r="F138" s="45">
        <v>93.998241828498351</v>
      </c>
      <c r="G138" s="45">
        <v>67.234076560377218</v>
      </c>
      <c r="H138" s="113" t="str">
        <f>IF(AND(D138/F138&gt;1.2, D138/G138&gt;1.2,E138/F138&gt;1.2,E138/G138&gt;1.2,D138/E138&lt;1.5), "RG","no pattern")</f>
        <v>no pattern</v>
      </c>
      <c r="I138" s="113" t="str">
        <f>IF(AND(D138/G138&gt;1.2, E138/G138&gt;1.2,F138/G138&gt;1.2, D138/F138&lt;1.5, E138/F138&lt;1.4), "RGBK","no pattern")</f>
        <v>RGBK</v>
      </c>
      <c r="J138" s="113" t="str">
        <f>IF(AND(G138/D138&gt;1.05, G138/E138&gt;1.05,G138/F138&gt;1.05), "BL","no pattern")</f>
        <v>no pattern</v>
      </c>
      <c r="K138" s="44" t="str">
        <f>IF(AND(D138/E138&lt;1.2, E138/F138&lt;1.2,F138/D138&lt;1.2,G138/D138&lt;1.2, G138/E138&lt;1.2,G138/F138&lt;1.2,D138/G138&lt;1.2), "everywhere","no pattern")</f>
        <v>no pattern</v>
      </c>
      <c r="L138" s="112">
        <v>100</v>
      </c>
      <c r="M138" s="45">
        <v>79.92804393107366</v>
      </c>
      <c r="N138" s="45">
        <v>81.764817269456529</v>
      </c>
      <c r="O138" s="45">
        <v>67.392539291800787</v>
      </c>
      <c r="P138" s="113" t="str">
        <f>IF(AND(L138/N138&gt;1.2, L138/O138&gt;1.2,M138/N138&gt;1.2,M138/O138&gt;1.2,L138/M138&lt;1.5), "RG","no pattern")</f>
        <v>no pattern</v>
      </c>
      <c r="Q138" s="113" t="s">
        <v>13</v>
      </c>
      <c r="R138" s="113" t="str">
        <f>IF(AND(O138/L138&gt;1.03, O138/M138&gt;1.03,O138/N138&gt;1.03), "BL","no pattern")</f>
        <v>no pattern</v>
      </c>
      <c r="S138" s="44" t="str">
        <f>IF(AND(L138/M138&lt;1.2, M138/N138&lt;1.2,N138/L138&lt;1.2,O138/L138&lt;1.2, O138/M138&lt;1.2,O138/N138&lt;1.2,L138/O138&lt;1.2), "everywhere","no pattern")</f>
        <v>no pattern</v>
      </c>
      <c r="T138" s="112">
        <v>100</v>
      </c>
      <c r="U138" s="45">
        <v>91.174848317705454</v>
      </c>
      <c r="V138" s="45">
        <v>92.48023533737819</v>
      </c>
      <c r="W138" s="45">
        <v>64.037506894649752</v>
      </c>
      <c r="X138" s="113" t="str">
        <f>IF(AND(T138/V138&gt;1.2, T138/W138&gt;1.2,U138/V138&gt;1.2,U138/W138&gt;1.2,T138/U138&lt;1.5), "RG","no pattern")</f>
        <v>no pattern</v>
      </c>
      <c r="Y138" s="113" t="str">
        <f>IF(AND(T138/W138&gt;1.2, U138/W138&gt;1.2,V138/W138&gt;1.2, T138/V138&lt;1.5, U138/V138&lt;1.4), "RGBK","no pattern")</f>
        <v>RGBK</v>
      </c>
      <c r="Z138" s="113" t="str">
        <f>IF(AND(W138/T138&gt;1.05, W138/U138&gt;1.05,W138/V138&gt;1.05), "BL","no pattern")</f>
        <v>no pattern</v>
      </c>
      <c r="AA138" s="44" t="str">
        <f>IF(AND(T138/U138&lt;1.2, V138/T138&lt;1.2,V138/T138&lt;1.2,W138/T138&lt;1.2, W138/U138&lt;1.2,W138/V138&lt;1.2,T138/W138&lt;1.2), "everywhere","no pattern")</f>
        <v>no pattern</v>
      </c>
      <c r="AB138" s="39">
        <f>COUNTIF($H138:$AA138,"RG")</f>
        <v>0</v>
      </c>
      <c r="AC138" s="46">
        <f>COUNTIF($H138:$AA138,"RGBK")</f>
        <v>3</v>
      </c>
      <c r="AD138" s="47">
        <f>COUNTIF($H138:$AA138,"BL")</f>
        <v>0</v>
      </c>
      <c r="AE138" s="48">
        <f>COUNTIF($H138:$AA138,"everywhere")</f>
        <v>0</v>
      </c>
      <c r="AF138" s="37" t="s">
        <v>14</v>
      </c>
      <c r="AG138" s="14"/>
    </row>
    <row r="139" spans="1:33" ht="15.75" customHeight="1" x14ac:dyDescent="0.75">
      <c r="A139" s="95">
        <v>835.53179999999998</v>
      </c>
      <c r="B139" s="99" t="s">
        <v>194</v>
      </c>
      <c r="C139" s="104" t="s">
        <v>288</v>
      </c>
      <c r="D139" s="110">
        <v>97.539015606242501</v>
      </c>
      <c r="E139" s="33">
        <v>100</v>
      </c>
      <c r="F139" s="33">
        <v>87.454981992797116</v>
      </c>
      <c r="G139" s="33">
        <v>70.288115246098442</v>
      </c>
      <c r="H139" s="111" t="str">
        <f>IF(AND(D139/F139&gt;1.2, D139/G139&gt;1.2,E139/F139&gt;1.2,E139/G139&gt;1.2,D139/E139&lt;1.3), "RG","no pattern")</f>
        <v>no pattern</v>
      </c>
      <c r="I139" s="111" t="str">
        <f>IF(AND(D139/G139&gt;1.2, E139/G139&gt;1.2,F139/G139&gt;1.2, D139/F139&lt;1.5, E139/F139&lt;1.4), "RGBK","no pattern")</f>
        <v>RGBK</v>
      </c>
      <c r="J139" s="111" t="str">
        <f>IF(AND(G139/D139&gt;1.05, G139/E139&gt;1.05,G139/F139&gt;1.05), "BL","no pattern")</f>
        <v>no pattern</v>
      </c>
      <c r="K139" s="38" t="str">
        <f>IF(AND(D139/E139&lt;1.2, E139/F139&lt;1.2,F139/D139&lt;1.2,G139/D139&lt;1.2, G139/E139&lt;1.2,G139/F139&lt;1.2,D139/G139&lt;1.2), "everywhere","no pattern")</f>
        <v>no pattern</v>
      </c>
      <c r="L139" s="110">
        <v>100</v>
      </c>
      <c r="M139" s="33">
        <v>83.122362869198312</v>
      </c>
      <c r="N139" s="33">
        <v>99.578059071729967</v>
      </c>
      <c r="O139" s="33">
        <v>79.74683544303798</v>
      </c>
      <c r="P139" s="111" t="str">
        <f>IF(AND(L139/N139&gt;1.2, L139/O139&gt;1.2,M139/N139&gt;1.2,M139/O139&gt;1.2,L139/M139&lt;1.5), "RG","no pattern")</f>
        <v>no pattern</v>
      </c>
      <c r="Q139" s="111" t="s">
        <v>13</v>
      </c>
      <c r="R139" s="111" t="str">
        <f>IF(AND(O139/L139&gt;1.05, O139/M139&gt;1.05,O139/N139&gt;1.05), "BL","no pattern")</f>
        <v>no pattern</v>
      </c>
      <c r="S139" s="38" t="str">
        <f>IF(AND(L139/M139&lt;1.2, M139/N139&lt;1.2,N139/L139&lt;1.2,O139/L139&lt;1.2, O139/M139&lt;1.2,O139/N139&lt;1.2,L139/O139&lt;1.2), "everywhere","no pattern")</f>
        <v>no pattern</v>
      </c>
      <c r="T139" s="110">
        <v>100.00000000000001</v>
      </c>
      <c r="U139" s="33">
        <v>87.07692307692308</v>
      </c>
      <c r="V139" s="33">
        <v>91.07692307692308</v>
      </c>
      <c r="W139" s="33">
        <v>59.384615384615394</v>
      </c>
      <c r="X139" s="111" t="str">
        <f>IF(AND(T139/V139&gt;1.2, T139/W139&gt;1.2,U139/V139&gt;1.2,U139/W139&gt;1.2,T139/U139&lt;1.5), "RG","no pattern")</f>
        <v>no pattern</v>
      </c>
      <c r="Y139" s="111" t="str">
        <f>IF(AND(T139/W139&gt;1.2, U139/W139&gt;1.2,V139/W139&gt;1.2, T139/V139&lt;1.5, U139/V139&lt;1.4), "RGBK","no pattern")</f>
        <v>RGBK</v>
      </c>
      <c r="Z139" s="111" t="str">
        <f>IF(AND(W139/T139&gt;1.05, W139/U139&gt;1.05,W139/V139&gt;1.05), "BL","no pattern")</f>
        <v>no pattern</v>
      </c>
      <c r="AA139" s="38" t="str">
        <f>IF(AND(T139/U139&lt;1.2, V139/T139&lt;1.2,V139/T139&lt;1.2,W139/T139&lt;1.2, W139/U139&lt;1.2,W139/V139&lt;1.2,T139/W139&lt;1.2), "everywhere","no pattern")</f>
        <v>no pattern</v>
      </c>
      <c r="AB139" s="39">
        <f>COUNTIF($H139:$AA139,"RG")</f>
        <v>0</v>
      </c>
      <c r="AC139" s="46">
        <f>COUNTIF($H139:$AA139,"RGBK")</f>
        <v>3</v>
      </c>
      <c r="AD139" s="47">
        <f>COUNTIF($H139:$AA139,"BL")</f>
        <v>0</v>
      </c>
      <c r="AE139" s="48">
        <f>COUNTIF($H139:$AA139,"everywhere")</f>
        <v>0</v>
      </c>
      <c r="AF139" s="37" t="s">
        <v>14</v>
      </c>
      <c r="AG139" s="14"/>
    </row>
    <row r="140" spans="1:33" ht="15.75" customHeight="1" x14ac:dyDescent="0.75">
      <c r="A140" s="95">
        <v>852.55139999999994</v>
      </c>
      <c r="B140" s="99" t="s">
        <v>267</v>
      </c>
      <c r="C140" s="104" t="s">
        <v>291</v>
      </c>
      <c r="D140" s="112">
        <v>100</v>
      </c>
      <c r="E140" s="45">
        <v>99.144607559819661</v>
      </c>
      <c r="F140" s="45">
        <v>95.746156513697841</v>
      </c>
      <c r="G140" s="45">
        <v>54.467691596347237</v>
      </c>
      <c r="H140" s="113" t="str">
        <f>IF(AND(D140/F140&gt;1.2, D140/G140&gt;1.2,E140/F140&gt;1.2,E140/G140&gt;1.2,D140/E140&lt;1.5), "RG","no pattern")</f>
        <v>no pattern</v>
      </c>
      <c r="I140" s="113" t="str">
        <f>IF(AND(D140/G140&gt;1.2, E140/G140&gt;1.2,F140/G140&gt;1.2, D140/F140&lt;1.5, E140/F140&lt;1.4), "RGBK","no pattern")</f>
        <v>RGBK</v>
      </c>
      <c r="J140" s="113" t="str">
        <f>IF(AND(G140/D140&gt;1.05, G140/E140&gt;1.05,G140/F140&gt;1.05), "BL","no pattern")</f>
        <v>no pattern</v>
      </c>
      <c r="K140" s="44" t="str">
        <f>IF(AND(D140/E140&lt;1.2, E140/F140&lt;1.2,F140/D140&lt;1.2,G140/D140&lt;1.2, G140/E140&lt;1.2,G140/F140&lt;1.2,D140/G140&lt;1.2), "everywhere","no pattern")</f>
        <v>no pattern</v>
      </c>
      <c r="L140" s="112">
        <v>100</v>
      </c>
      <c r="M140" s="45">
        <v>81.083743842364527</v>
      </c>
      <c r="N140" s="45">
        <v>77.175697865353044</v>
      </c>
      <c r="O140" s="45">
        <v>62.889983579638752</v>
      </c>
      <c r="P140" s="113" t="str">
        <f>IF(AND(L140/N140&gt;1.2, L140/O140&gt;1.2,M140/N140&gt;1.2,M140/O140&gt;1.2,L140/M140&lt;1.5), "RG","no pattern")</f>
        <v>no pattern</v>
      </c>
      <c r="Q140" s="113" t="str">
        <f>IF(AND(L140/O140&gt;1.2, M140/O140&gt;1.2,N140/O140&gt;1.2, L140/N140&lt;1.5, M140/N140&lt;1.4), "RGBK","no pattern")</f>
        <v>RGBK</v>
      </c>
      <c r="R140" s="113" t="str">
        <f>IF(AND(O140/L140&gt;1.03, O140/M140&gt;1.03,O140/N140&gt;1.03), "BL","no pattern")</f>
        <v>no pattern</v>
      </c>
      <c r="S140" s="44" t="str">
        <f>IF(AND(L140/M140&lt;1.2, M140/N140&lt;1.2,N140/L140&lt;1.2,O140/L140&lt;1.2, O140/M140&lt;1.2,O140/N140&lt;1.2,L140/O140&lt;1.2), "everywhere","no pattern")</f>
        <v>no pattern</v>
      </c>
      <c r="T140" s="112">
        <v>100</v>
      </c>
      <c r="U140" s="45">
        <v>90.86115992970123</v>
      </c>
      <c r="V140" s="45">
        <v>87.434094903339201</v>
      </c>
      <c r="W140" s="45">
        <v>54.26186291739895</v>
      </c>
      <c r="X140" s="113" t="str">
        <f>IF(AND(T140/V140&gt;1.2, T140/W140&gt;1.2,U140/V140&gt;1.2,U140/W140&gt;1.2,T140/U140&lt;1.5), "RG","no pattern")</f>
        <v>no pattern</v>
      </c>
      <c r="Y140" s="113" t="str">
        <f>IF(AND(T140/W140&gt;1.2, U140/W140&gt;1.2,V140/W140&gt;1.2, T140/V140&lt;1.5, U140/V140&lt;1.4), "RGBK","no pattern")</f>
        <v>RGBK</v>
      </c>
      <c r="Z140" s="113" t="str">
        <f>IF(AND(W140/T140&gt;1.05, W140/U140&gt;1.05,W140/V140&gt;1.05), "BL","no pattern")</f>
        <v>no pattern</v>
      </c>
      <c r="AA140" s="44" t="str">
        <f>IF(AND(T140/U140&lt;1.2, V140/T140&lt;1.2,V140/T140&lt;1.2,W140/T140&lt;1.2, W140/U140&lt;1.2,W140/V140&lt;1.2,T140/W140&lt;1.2), "everywhere","no pattern")</f>
        <v>no pattern</v>
      </c>
      <c r="AB140" s="39">
        <f>COUNTIF($H140:$AA140,"RG")</f>
        <v>0</v>
      </c>
      <c r="AC140" s="46">
        <f>COUNTIF($H140:$AA140,"RGBK")</f>
        <v>3</v>
      </c>
      <c r="AD140" s="47">
        <f>COUNTIF($H140:$AA140,"BL")</f>
        <v>0</v>
      </c>
      <c r="AE140" s="48">
        <f>COUNTIF($H140:$AA140,"everywhere")</f>
        <v>0</v>
      </c>
      <c r="AF140" s="37" t="s">
        <v>14</v>
      </c>
      <c r="AG140" s="14"/>
    </row>
    <row r="141" spans="1:33" ht="15.75" customHeight="1" x14ac:dyDescent="0.75">
      <c r="A141" s="95">
        <v>854.56700000000001</v>
      </c>
      <c r="B141" s="99" t="s">
        <v>268</v>
      </c>
      <c r="C141" s="104" t="s">
        <v>291</v>
      </c>
      <c r="D141" s="112">
        <v>100</v>
      </c>
      <c r="E141" s="45">
        <v>99.546165884194053</v>
      </c>
      <c r="F141" s="45">
        <v>93.802816901408463</v>
      </c>
      <c r="G141" s="45">
        <v>60.70422535211268</v>
      </c>
      <c r="H141" s="113" t="str">
        <f>IF(AND(D141/F141&gt;1.2, D141/G141&gt;1.2,E141/F141&gt;1.2,E141/G141&gt;1.2,D141/E141&lt;1.5), "RG","no pattern")</f>
        <v>no pattern</v>
      </c>
      <c r="I141" s="113" t="str">
        <f>IF(AND(D141/G141&gt;1.2, E141/G141&gt;1.2,F141/G141&gt;1.2, D141/F141&lt;1.5, E141/F141&lt;1.4), "RGBK","no pattern")</f>
        <v>RGBK</v>
      </c>
      <c r="J141" s="113" t="str">
        <f>IF(AND(G141/D141&gt;1.05, G141/E141&gt;1.05,G141/F141&gt;1.05), "BL","no pattern")</f>
        <v>no pattern</v>
      </c>
      <c r="K141" s="44" t="str">
        <f>IF(AND(D141/E141&lt;1.2, E141/F141&lt;1.2,F141/D141&lt;1.2,G141/D141&lt;1.2, G141/E141&lt;1.2,G141/F141&lt;1.2,D141/G141&lt;1.2), "everywhere","no pattern")</f>
        <v>no pattern</v>
      </c>
      <c r="L141" s="112">
        <v>100</v>
      </c>
      <c r="M141" s="45">
        <v>80.877313228238521</v>
      </c>
      <c r="N141" s="45">
        <v>71.350239890335843</v>
      </c>
      <c r="O141" s="45">
        <v>48.457847840986979</v>
      </c>
      <c r="P141" s="113" t="str">
        <f>IF(AND(L141/N141&gt;1.2, L141/O141&gt;1.2,M141/N141&gt;1.2,M141/O141&gt;1.2,L141/M141&lt;1.5), "RG","no pattern")</f>
        <v>no pattern</v>
      </c>
      <c r="Q141" s="113" t="str">
        <f>IF(AND(L141/O141&gt;1.2, M141/O141&gt;1.2,N141/O141&gt;1.2, L141/N141&lt;1.5, M141/N141&lt;1.4), "RGBK","no pattern")</f>
        <v>RGBK</v>
      </c>
      <c r="R141" s="113" t="str">
        <f>IF(AND(O141/L141&gt;1.03, O141/M141&gt;1.03,O141/N141&gt;1.03), "BL","no pattern")</f>
        <v>no pattern</v>
      </c>
      <c r="S141" s="44" t="str">
        <f>IF(AND(L141/M141&lt;1.2, M141/N141&lt;1.2,N141/L141&lt;1.2,O141/L141&lt;1.2, O141/M141&lt;1.2,O141/N141&lt;1.2,L141/O141&lt;1.2), "everywhere","no pattern")</f>
        <v>no pattern</v>
      </c>
      <c r="T141" s="112">
        <v>100</v>
      </c>
      <c r="U141" s="45">
        <v>86.620689655172413</v>
      </c>
      <c r="V141" s="45">
        <v>86.000000000000014</v>
      </c>
      <c r="W141" s="45">
        <v>57.862068965517246</v>
      </c>
      <c r="X141" s="113" t="str">
        <f>IF(AND(T141/V141&gt;1.2, T141/W141&gt;1.2,U141/V141&gt;1.2,U141/W141&gt;1.2,T141/U141&lt;1.5), "RG","no pattern")</f>
        <v>no pattern</v>
      </c>
      <c r="Y141" s="113" t="str">
        <f>IF(AND(T141/W141&gt;1.2, U141/W141&gt;1.2,V141/W141&gt;1.2, T141/V141&lt;1.5, U141/V141&lt;1.4), "RGBK","no pattern")</f>
        <v>RGBK</v>
      </c>
      <c r="Z141" s="113" t="str">
        <f>IF(AND(W141/T141&gt;1.05, W141/U141&gt;1.05,W141/V141&gt;1.05), "BL","no pattern")</f>
        <v>no pattern</v>
      </c>
      <c r="AA141" s="44" t="str">
        <f>IF(AND(T141/U141&lt;1.2, V141/T141&lt;1.2,V141/T141&lt;1.2,W141/T141&lt;1.2, W141/U141&lt;1.2,W141/V141&lt;1.2,T141/W141&lt;1.2), "everywhere","no pattern")</f>
        <v>no pattern</v>
      </c>
      <c r="AB141" s="39">
        <f>COUNTIF($H141:$AA141,"RG")</f>
        <v>0</v>
      </c>
      <c r="AC141" s="46">
        <f>COUNTIF($H141:$AA141,"RGBK")</f>
        <v>3</v>
      </c>
      <c r="AD141" s="47">
        <f>COUNTIF($H141:$AA141,"BL")</f>
        <v>0</v>
      </c>
      <c r="AE141" s="48">
        <f>COUNTIF($H141:$AA141,"everywhere")</f>
        <v>0</v>
      </c>
      <c r="AF141" s="37" t="s">
        <v>14</v>
      </c>
      <c r="AG141" s="14"/>
    </row>
    <row r="142" spans="1:33" ht="15.75" customHeight="1" thickBot="1" x14ac:dyDescent="0.9">
      <c r="A142" s="97">
        <v>909.54809999999998</v>
      </c>
      <c r="B142" s="102" t="s">
        <v>197</v>
      </c>
      <c r="C142" s="105" t="s">
        <v>288</v>
      </c>
      <c r="D142" s="116">
        <v>97.150997150997156</v>
      </c>
      <c r="E142" s="117">
        <v>100</v>
      </c>
      <c r="F142" s="117">
        <v>78.822412155745496</v>
      </c>
      <c r="G142" s="117">
        <v>57.834757834757838</v>
      </c>
      <c r="H142" s="118" t="s">
        <v>24</v>
      </c>
      <c r="I142" s="118" t="str">
        <f>IF(AND(D142/G142&gt;1.2, E142/G142&gt;1.2,F142/G142&gt;1.2, D142/F142&lt;1.5, E142/F142&lt;1.4), "RGBK","no pattern")</f>
        <v>RGBK</v>
      </c>
      <c r="J142" s="118" t="str">
        <f>IF(AND(G142/D142&gt;1.05, G142/E142&gt;1.05,G142/F142&gt;1.05), "BL","no pattern")</f>
        <v>no pattern</v>
      </c>
      <c r="K142" s="119" t="str">
        <f>IF(AND(D142/E142&lt;1.2, E142/F142&lt;1.2,F142/D142&lt;1.2,G142/D142&lt;1.2, G142/E142&lt;1.2,G142/F142&lt;1.2,D142/G142&lt;1.2), "everywhere","no pattern")</f>
        <v>no pattern</v>
      </c>
      <c r="L142" s="116">
        <v>100</v>
      </c>
      <c r="M142" s="117">
        <v>90.410958904109606</v>
      </c>
      <c r="N142" s="117">
        <v>93.150684931506845</v>
      </c>
      <c r="O142" s="117">
        <v>71.232876712328761</v>
      </c>
      <c r="P142" s="118" t="str">
        <f>IF(AND(L142/N142&gt;1.2, L142/O142&gt;1.2,M142/N142&gt;1.2,M142/O142&gt;1.2,L142/M142&lt;1.5), "RG","no pattern")</f>
        <v>no pattern</v>
      </c>
      <c r="Q142" s="118" t="str">
        <f>IF(AND(L142/O142&gt;1.2, M142/O142&gt;1.2,N142/O142&gt;1.2, L142/N142&lt;1.5, M142/N142&lt;1.4), "RGBK","no pattern")</f>
        <v>RGBK</v>
      </c>
      <c r="R142" s="118" t="str">
        <f>IF(AND(O142/L142&gt;1.05, O142/M142&gt;1.05,O142/N142&gt;1.05), "BL","no pattern")</f>
        <v>no pattern</v>
      </c>
      <c r="S142" s="119" t="str">
        <f>IF(AND(L142/M142&lt;1.2, M142/N142&lt;1.2,N142/L142&lt;1.2,O142/L142&lt;1.2, O142/M142&lt;1.2,O142/N142&lt;1.2,L142/O142&lt;1.2), "everywhere","no pattern")</f>
        <v>no pattern</v>
      </c>
      <c r="T142" s="116">
        <v>100</v>
      </c>
      <c r="U142" s="117">
        <v>75.384615384615387</v>
      </c>
      <c r="V142" s="117">
        <v>63.076923076923087</v>
      </c>
      <c r="W142" s="117">
        <v>61.538461538461547</v>
      </c>
      <c r="X142" s="118" t="str">
        <f>IF(AND(T142/V142&gt;1.2, T142/W142&gt;1.2,U142/V142&gt;1.2,U142/W142&gt;1.2,T142/U142&lt;1.5), "RG","no pattern")</f>
        <v>no pattern</v>
      </c>
      <c r="Y142" s="118" t="str">
        <f>IF(AND(T142/W142&gt;1.2, U142/W142&gt;1.2,V142/W142&gt;1.2, T142/V142&lt;1.5, U142/V142&lt;1.4), "RGBK","no pattern")</f>
        <v>no pattern</v>
      </c>
      <c r="Z142" s="118" t="str">
        <f>IF(AND(W142/T142&gt;1.05, W142/U142&gt;1.05,W142/V142&gt;1.05), "BL","no pattern")</f>
        <v>no pattern</v>
      </c>
      <c r="AA142" s="119" t="s">
        <v>9</v>
      </c>
      <c r="AB142" s="39">
        <f>COUNTIF($H142:$AA142,"RG")</f>
        <v>0</v>
      </c>
      <c r="AC142" s="46">
        <v>2</v>
      </c>
      <c r="AD142" s="47">
        <f>COUNTIF($H142:$AA142,"BL")</f>
        <v>0</v>
      </c>
      <c r="AE142" s="48">
        <f>COUNTIF($H142:$AA142,"everywhere")</f>
        <v>1</v>
      </c>
      <c r="AF142" s="37" t="s">
        <v>14</v>
      </c>
      <c r="AG142" s="14"/>
    </row>
    <row r="143" spans="1:33" ht="15.75" customHeight="1" thickTop="1" x14ac:dyDescent="0.75">
      <c r="D143" s="30"/>
      <c r="E143" s="31"/>
      <c r="F143" s="31"/>
      <c r="G143" s="31"/>
      <c r="H143" s="31"/>
      <c r="I143" s="31"/>
      <c r="J143" s="31"/>
      <c r="K143" s="32"/>
      <c r="L143" s="33"/>
      <c r="M143" s="31"/>
      <c r="N143" s="31"/>
      <c r="O143" s="31"/>
      <c r="P143" s="31"/>
      <c r="Q143" s="31"/>
      <c r="R143" s="31"/>
      <c r="S143" s="32"/>
      <c r="T143" s="33"/>
      <c r="U143" s="31"/>
      <c r="V143" s="31"/>
      <c r="W143" s="31"/>
      <c r="X143" s="31"/>
      <c r="Y143" s="31"/>
      <c r="Z143" s="31"/>
      <c r="AA143" s="32"/>
      <c r="AB143" s="53"/>
      <c r="AC143" s="37"/>
      <c r="AD143" s="37"/>
      <c r="AE143" s="37"/>
      <c r="AF143" s="37"/>
      <c r="AG143" s="14"/>
    </row>
    <row r="144" spans="1:33" ht="15.75" customHeight="1" x14ac:dyDescent="0.75">
      <c r="A144" s="179"/>
      <c r="B144" s="180"/>
      <c r="C144" s="181"/>
      <c r="D144" s="182"/>
      <c r="E144" s="183"/>
      <c r="F144" s="181"/>
      <c r="G144" s="183"/>
      <c r="H144" s="184"/>
      <c r="I144" s="183"/>
      <c r="J144" s="183"/>
      <c r="K144" s="185"/>
      <c r="L144" s="184"/>
      <c r="M144" s="183"/>
      <c r="N144" s="181"/>
      <c r="O144" s="183"/>
      <c r="P144" s="184"/>
      <c r="Q144" s="183"/>
      <c r="R144" s="183"/>
      <c r="S144" s="185"/>
      <c r="T144" s="184"/>
      <c r="U144" s="183"/>
      <c r="V144" s="181"/>
      <c r="W144" s="183"/>
      <c r="X144" s="184"/>
      <c r="Y144" s="184"/>
      <c r="Z144" s="183"/>
      <c r="AA144" s="185"/>
      <c r="AB144" s="186"/>
      <c r="AC144" s="187"/>
      <c r="AD144" s="187"/>
      <c r="AE144" s="187"/>
      <c r="AF144" s="188"/>
      <c r="AG144" s="14"/>
    </row>
    <row r="145" spans="1:50" ht="15.75" customHeight="1" x14ac:dyDescent="0.75">
      <c r="A145" s="189"/>
      <c r="B145" s="190"/>
      <c r="C145" s="189"/>
      <c r="D145" s="191"/>
      <c r="E145" s="192"/>
      <c r="F145" s="192"/>
      <c r="G145" s="192"/>
      <c r="H145" s="192"/>
      <c r="I145" s="192"/>
      <c r="J145" s="192"/>
      <c r="K145" s="193"/>
      <c r="L145" s="194"/>
      <c r="M145" s="192"/>
      <c r="N145" s="192"/>
      <c r="O145" s="192"/>
      <c r="P145" s="192"/>
      <c r="Q145" s="192"/>
      <c r="R145" s="192"/>
      <c r="S145" s="193"/>
      <c r="T145" s="194"/>
      <c r="U145" s="192"/>
      <c r="V145" s="192"/>
      <c r="W145" s="192"/>
      <c r="X145" s="192"/>
      <c r="Y145" s="192"/>
      <c r="Z145" s="192"/>
      <c r="AA145" s="193"/>
      <c r="AB145" s="186"/>
      <c r="AC145" s="187"/>
      <c r="AD145" s="187"/>
      <c r="AE145" s="187"/>
      <c r="AF145" s="188"/>
      <c r="AG145" s="14"/>
    </row>
    <row r="146" spans="1:50" ht="15.75" customHeight="1" x14ac:dyDescent="0.75">
      <c r="A146" s="189"/>
      <c r="B146" s="190"/>
      <c r="C146" s="189"/>
      <c r="D146" s="195"/>
      <c r="E146" s="192"/>
      <c r="F146" s="192"/>
      <c r="G146" s="192"/>
      <c r="H146" s="192"/>
      <c r="I146" s="192"/>
      <c r="J146" s="192"/>
      <c r="K146" s="193"/>
      <c r="L146" s="194"/>
      <c r="M146" s="194"/>
      <c r="N146" s="194"/>
      <c r="O146" s="194"/>
      <c r="P146" s="194"/>
      <c r="Q146" s="194"/>
      <c r="R146" s="194"/>
      <c r="S146" s="193"/>
      <c r="T146" s="194"/>
      <c r="U146" s="192"/>
      <c r="V146" s="192"/>
      <c r="W146" s="192"/>
      <c r="X146" s="192"/>
      <c r="Y146" s="192"/>
      <c r="Z146" s="192"/>
      <c r="AA146" s="193"/>
      <c r="AB146" s="186"/>
      <c r="AC146" s="187"/>
      <c r="AD146" s="187"/>
      <c r="AE146" s="187"/>
      <c r="AF146" s="188"/>
      <c r="AG146" s="14"/>
    </row>
    <row r="147" spans="1:50" ht="15.75" customHeight="1" x14ac:dyDescent="0.75">
      <c r="A147" s="189"/>
      <c r="B147" s="190"/>
      <c r="C147" s="189"/>
      <c r="D147" s="195"/>
      <c r="E147" s="192"/>
      <c r="F147" s="192"/>
      <c r="G147" s="192"/>
      <c r="H147" s="192"/>
      <c r="I147" s="192"/>
      <c r="J147" s="192"/>
      <c r="K147" s="196"/>
      <c r="L147" s="197"/>
      <c r="M147" s="194"/>
      <c r="N147" s="198"/>
      <c r="O147" s="198"/>
      <c r="P147" s="198"/>
      <c r="Q147" s="198"/>
      <c r="R147" s="194"/>
      <c r="S147" s="193"/>
      <c r="T147" s="194"/>
      <c r="U147" s="192"/>
      <c r="V147" s="192"/>
      <c r="W147" s="192"/>
      <c r="X147" s="192"/>
      <c r="Y147" s="192"/>
      <c r="Z147" s="192"/>
      <c r="AA147" s="193"/>
      <c r="AB147" s="186"/>
      <c r="AC147" s="187"/>
      <c r="AD147" s="187"/>
      <c r="AE147" s="187"/>
      <c r="AF147" s="187"/>
      <c r="AG147" s="14"/>
    </row>
    <row r="148" spans="1:50" ht="15.75" customHeight="1" x14ac:dyDescent="0.75">
      <c r="A148" s="189"/>
      <c r="B148" s="190"/>
      <c r="C148" s="189"/>
      <c r="D148" s="195"/>
      <c r="E148" s="192"/>
      <c r="F148" s="192"/>
      <c r="G148" s="192"/>
      <c r="H148" s="192"/>
      <c r="I148" s="192"/>
      <c r="J148" s="192"/>
      <c r="K148" s="196"/>
      <c r="L148" s="197"/>
      <c r="M148" s="194"/>
      <c r="N148" s="198"/>
      <c r="O148" s="198"/>
      <c r="P148" s="198"/>
      <c r="Q148" s="198"/>
      <c r="R148" s="194"/>
      <c r="S148" s="193"/>
      <c r="T148" s="194"/>
      <c r="U148" s="192"/>
      <c r="V148" s="192"/>
      <c r="W148" s="192"/>
      <c r="X148" s="192"/>
      <c r="Y148" s="192"/>
      <c r="Z148" s="192"/>
      <c r="AA148" s="193"/>
      <c r="AB148" s="186"/>
      <c r="AC148" s="187"/>
      <c r="AD148" s="187"/>
      <c r="AE148" s="187"/>
      <c r="AF148" s="187"/>
      <c r="AG148" s="14"/>
    </row>
    <row r="149" spans="1:50" ht="15.75" customHeight="1" x14ac:dyDescent="0.75">
      <c r="A149" s="189"/>
      <c r="B149" s="190"/>
      <c r="C149" s="189"/>
      <c r="D149" s="195"/>
      <c r="E149" s="192"/>
      <c r="F149" s="192"/>
      <c r="G149" s="192"/>
      <c r="H149" s="192"/>
      <c r="I149" s="192"/>
      <c r="J149" s="192"/>
      <c r="K149" s="196"/>
      <c r="L149" s="197"/>
      <c r="M149" s="194"/>
      <c r="N149" s="198"/>
      <c r="O149" s="198"/>
      <c r="P149" s="198"/>
      <c r="Q149" s="198"/>
      <c r="R149" s="194"/>
      <c r="S149" s="193"/>
      <c r="T149" s="194"/>
      <c r="U149" s="192"/>
      <c r="V149" s="192"/>
      <c r="W149" s="192"/>
      <c r="X149" s="192"/>
      <c r="Y149" s="192"/>
      <c r="Z149" s="192"/>
      <c r="AA149" s="193"/>
      <c r="AB149" s="186"/>
      <c r="AC149" s="187"/>
      <c r="AD149" s="187"/>
      <c r="AE149" s="187"/>
      <c r="AF149" s="187"/>
      <c r="AG149" s="14"/>
    </row>
    <row r="150" spans="1:50" ht="15.75" customHeight="1" x14ac:dyDescent="0.75">
      <c r="A150" s="189"/>
      <c r="B150" s="190"/>
      <c r="C150" s="189"/>
      <c r="D150" s="191"/>
      <c r="E150" s="192"/>
      <c r="F150" s="192"/>
      <c r="G150" s="192"/>
      <c r="H150" s="192"/>
      <c r="I150" s="192"/>
      <c r="J150" s="192"/>
      <c r="K150" s="196"/>
      <c r="L150" s="197"/>
      <c r="M150" s="194"/>
      <c r="N150" s="194"/>
      <c r="O150" s="194"/>
      <c r="P150" s="194"/>
      <c r="Q150" s="194"/>
      <c r="R150" s="194"/>
      <c r="S150" s="193"/>
      <c r="T150" s="194"/>
      <c r="U150" s="192"/>
      <c r="V150" s="192"/>
      <c r="W150" s="192"/>
      <c r="X150" s="192"/>
      <c r="Y150" s="192"/>
      <c r="Z150" s="192"/>
      <c r="AA150" s="193"/>
      <c r="AB150" s="186"/>
      <c r="AC150" s="187"/>
      <c r="AD150" s="187"/>
      <c r="AE150" s="187"/>
      <c r="AF150" s="187"/>
      <c r="AG150" s="14"/>
    </row>
    <row r="151" spans="1:50" ht="15.75" customHeight="1" x14ac:dyDescent="0.75">
      <c r="A151" s="189"/>
      <c r="B151" s="190"/>
      <c r="C151" s="189"/>
      <c r="D151" s="195"/>
      <c r="E151" s="192"/>
      <c r="F151" s="192"/>
      <c r="G151" s="192"/>
      <c r="H151" s="192"/>
      <c r="I151" s="192"/>
      <c r="J151" s="192"/>
      <c r="K151" s="196"/>
      <c r="L151" s="197"/>
      <c r="M151" s="192"/>
      <c r="N151" s="194"/>
      <c r="O151" s="192"/>
      <c r="P151" s="192"/>
      <c r="Q151" s="192"/>
      <c r="R151" s="192"/>
      <c r="S151" s="193"/>
      <c r="T151" s="194"/>
      <c r="U151" s="192"/>
      <c r="V151" s="192"/>
      <c r="W151" s="192"/>
      <c r="X151" s="192"/>
      <c r="Y151" s="192"/>
      <c r="Z151" s="192"/>
      <c r="AA151" s="193"/>
      <c r="AB151" s="186"/>
      <c r="AC151" s="187"/>
      <c r="AD151" s="187"/>
      <c r="AE151" s="187"/>
      <c r="AF151" s="187"/>
      <c r="AG151" s="14"/>
    </row>
    <row r="152" spans="1:50" s="147" customFormat="1" ht="15.75" customHeight="1" x14ac:dyDescent="0.75">
      <c r="A152" s="199"/>
      <c r="B152" s="200"/>
      <c r="C152" s="199"/>
      <c r="D152" s="201"/>
      <c r="E152" s="202"/>
      <c r="F152" s="202"/>
      <c r="G152" s="202"/>
      <c r="H152" s="202"/>
      <c r="I152" s="202"/>
      <c r="J152" s="202"/>
      <c r="K152" s="203"/>
      <c r="L152" s="204"/>
      <c r="M152" s="202"/>
      <c r="N152" s="202"/>
      <c r="O152" s="202"/>
      <c r="P152" s="202"/>
      <c r="Q152" s="202"/>
      <c r="R152" s="202"/>
      <c r="S152" s="203"/>
      <c r="T152" s="204"/>
      <c r="U152" s="202"/>
      <c r="V152" s="202"/>
      <c r="W152" s="202"/>
      <c r="X152" s="202"/>
      <c r="Y152" s="202"/>
      <c r="Z152" s="202"/>
      <c r="AA152" s="203"/>
      <c r="AB152" s="205"/>
      <c r="AC152" s="206"/>
      <c r="AD152" s="206"/>
      <c r="AE152" s="206"/>
      <c r="AF152" s="206"/>
      <c r="AG152" s="144"/>
      <c r="AH152" s="145"/>
      <c r="AI152" s="145"/>
      <c r="AJ152" s="145"/>
      <c r="AK152" s="145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</row>
    <row r="153" spans="1:50" s="147" customFormat="1" ht="15.75" customHeight="1" x14ac:dyDescent="0.75">
      <c r="A153" s="199"/>
      <c r="B153" s="200"/>
      <c r="C153" s="199"/>
      <c r="D153" s="201"/>
      <c r="E153" s="202"/>
      <c r="F153" s="202"/>
      <c r="G153" s="202"/>
      <c r="H153" s="202"/>
      <c r="I153" s="202"/>
      <c r="J153" s="202"/>
      <c r="K153" s="203"/>
      <c r="L153" s="204"/>
      <c r="M153" s="202"/>
      <c r="N153" s="202"/>
      <c r="O153" s="202"/>
      <c r="P153" s="202"/>
      <c r="Q153" s="202"/>
      <c r="R153" s="202"/>
      <c r="S153" s="203"/>
      <c r="T153" s="204"/>
      <c r="U153" s="202"/>
      <c r="V153" s="202"/>
      <c r="W153" s="202"/>
      <c r="X153" s="202"/>
      <c r="Y153" s="202"/>
      <c r="Z153" s="202"/>
      <c r="AA153" s="203"/>
      <c r="AB153" s="205"/>
      <c r="AC153" s="206"/>
      <c r="AD153" s="206"/>
      <c r="AE153" s="206"/>
      <c r="AF153" s="206"/>
      <c r="AG153" s="144"/>
      <c r="AH153" s="145"/>
      <c r="AI153" s="145"/>
      <c r="AJ153" s="145"/>
      <c r="AK153" s="145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</row>
    <row r="154" spans="1:50" s="147" customFormat="1" ht="15.75" customHeight="1" x14ac:dyDescent="0.75">
      <c r="A154" s="207"/>
      <c r="B154" s="208"/>
      <c r="C154" s="207"/>
      <c r="D154" s="209"/>
      <c r="E154" s="210"/>
      <c r="F154" s="210"/>
      <c r="G154" s="210"/>
      <c r="H154" s="207"/>
      <c r="I154" s="207"/>
      <c r="J154" s="207"/>
      <c r="K154" s="211"/>
      <c r="L154" s="212"/>
      <c r="M154" s="210"/>
      <c r="N154" s="210"/>
      <c r="O154" s="210"/>
      <c r="P154" s="207"/>
      <c r="Q154" s="207"/>
      <c r="R154" s="207"/>
      <c r="S154" s="211"/>
      <c r="T154" s="212"/>
      <c r="U154" s="210"/>
      <c r="V154" s="210"/>
      <c r="W154" s="210"/>
      <c r="X154" s="207"/>
      <c r="Y154" s="207"/>
      <c r="Z154" s="207"/>
      <c r="AA154" s="211"/>
      <c r="AB154" s="206"/>
      <c r="AC154" s="206"/>
      <c r="AD154" s="206"/>
      <c r="AE154" s="206"/>
      <c r="AF154" s="206"/>
      <c r="AG154" s="144"/>
      <c r="AH154" s="145"/>
      <c r="AI154" s="145"/>
      <c r="AJ154" s="145"/>
      <c r="AK154" s="145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</row>
    <row r="155" spans="1:50" ht="15.75" customHeight="1" x14ac:dyDescent="0.75">
      <c r="A155" s="189"/>
      <c r="B155" s="190"/>
      <c r="C155" s="189"/>
      <c r="D155" s="191"/>
      <c r="E155" s="192"/>
      <c r="F155" s="192"/>
      <c r="G155" s="192"/>
      <c r="H155" s="192"/>
      <c r="I155" s="192"/>
      <c r="J155" s="192"/>
      <c r="K155" s="193"/>
      <c r="L155" s="194"/>
      <c r="M155" s="192"/>
      <c r="N155" s="192"/>
      <c r="O155" s="192"/>
      <c r="P155" s="192"/>
      <c r="Q155" s="192"/>
      <c r="R155" s="192"/>
      <c r="S155" s="193"/>
      <c r="T155" s="194"/>
      <c r="U155" s="192"/>
      <c r="V155" s="192"/>
      <c r="W155" s="192"/>
      <c r="X155" s="192"/>
      <c r="Y155" s="192"/>
      <c r="Z155" s="192"/>
      <c r="AA155" s="193"/>
      <c r="AB155" s="186"/>
      <c r="AC155" s="187"/>
      <c r="AD155" s="187"/>
      <c r="AE155" s="187"/>
      <c r="AF155" s="187"/>
      <c r="AG155" s="14"/>
    </row>
    <row r="156" spans="1:50" ht="15.75" customHeight="1" x14ac:dyDescent="0.75">
      <c r="A156" s="189"/>
      <c r="B156" s="190"/>
      <c r="C156" s="189"/>
      <c r="D156" s="191"/>
      <c r="E156" s="192"/>
      <c r="F156" s="192"/>
      <c r="G156" s="192"/>
      <c r="H156" s="192"/>
      <c r="I156" s="192"/>
      <c r="J156" s="192"/>
      <c r="K156" s="193"/>
      <c r="L156" s="194"/>
      <c r="M156" s="192"/>
      <c r="N156" s="192"/>
      <c r="O156" s="192"/>
      <c r="P156" s="192"/>
      <c r="Q156" s="192"/>
      <c r="R156" s="192"/>
      <c r="S156" s="193"/>
      <c r="T156" s="194"/>
      <c r="U156" s="192"/>
      <c r="V156" s="192"/>
      <c r="W156" s="192"/>
      <c r="X156" s="192"/>
      <c r="Y156" s="192"/>
      <c r="Z156" s="192"/>
      <c r="AA156" s="193"/>
      <c r="AB156" s="186"/>
      <c r="AC156" s="187"/>
      <c r="AD156" s="187"/>
      <c r="AE156" s="187"/>
      <c r="AF156" s="187"/>
      <c r="AG156" s="14"/>
    </row>
    <row r="157" spans="1:50" ht="15.75" customHeight="1" x14ac:dyDescent="0.75">
      <c r="A157" s="189"/>
      <c r="B157" s="190"/>
      <c r="C157" s="189"/>
      <c r="D157" s="191"/>
      <c r="E157" s="192"/>
      <c r="F157" s="192"/>
      <c r="G157" s="192"/>
      <c r="H157" s="192"/>
      <c r="I157" s="192"/>
      <c r="J157" s="192"/>
      <c r="K157" s="193"/>
      <c r="L157" s="194"/>
      <c r="M157" s="192"/>
      <c r="N157" s="192"/>
      <c r="O157" s="192"/>
      <c r="P157" s="192"/>
      <c r="Q157" s="192"/>
      <c r="R157" s="192"/>
      <c r="S157" s="193"/>
      <c r="T157" s="194"/>
      <c r="U157" s="192"/>
      <c r="V157" s="192"/>
      <c r="W157" s="192"/>
      <c r="X157" s="192"/>
      <c r="Y157" s="192"/>
      <c r="Z157" s="192"/>
      <c r="AA157" s="193"/>
      <c r="AB157" s="186"/>
      <c r="AC157" s="187"/>
      <c r="AD157" s="187"/>
      <c r="AE157" s="187"/>
      <c r="AF157" s="187"/>
      <c r="AG157" s="14"/>
    </row>
    <row r="158" spans="1:50" ht="15.75" customHeight="1" x14ac:dyDescent="0.75">
      <c r="A158" s="189"/>
      <c r="B158" s="190"/>
      <c r="C158" s="189"/>
      <c r="D158" s="191"/>
      <c r="E158" s="192"/>
      <c r="F158" s="192"/>
      <c r="G158" s="192"/>
      <c r="H158" s="192"/>
      <c r="I158" s="192"/>
      <c r="J158" s="192"/>
      <c r="K158" s="193"/>
      <c r="L158" s="194"/>
      <c r="M158" s="192"/>
      <c r="N158" s="192"/>
      <c r="O158" s="192"/>
      <c r="P158" s="192"/>
      <c r="Q158" s="192"/>
      <c r="R158" s="192"/>
      <c r="S158" s="193"/>
      <c r="T158" s="194"/>
      <c r="U158" s="192"/>
      <c r="V158" s="192"/>
      <c r="W158" s="192"/>
      <c r="X158" s="192"/>
      <c r="Y158" s="192"/>
      <c r="Z158" s="192"/>
      <c r="AA158" s="193"/>
      <c r="AB158" s="186"/>
      <c r="AC158" s="187"/>
      <c r="AD158" s="187"/>
      <c r="AE158" s="187"/>
      <c r="AF158" s="187"/>
      <c r="AG158" s="14"/>
    </row>
    <row r="159" spans="1:50" ht="15.75" customHeight="1" x14ac:dyDescent="0.75">
      <c r="A159" s="189"/>
      <c r="B159" s="190"/>
      <c r="C159" s="189"/>
      <c r="D159" s="191"/>
      <c r="E159" s="192"/>
      <c r="F159" s="192"/>
      <c r="G159" s="192"/>
      <c r="H159" s="192"/>
      <c r="I159" s="192"/>
      <c r="J159" s="192"/>
      <c r="K159" s="193"/>
      <c r="L159" s="194"/>
      <c r="M159" s="192"/>
      <c r="N159" s="192"/>
      <c r="O159" s="192"/>
      <c r="P159" s="192"/>
      <c r="Q159" s="192"/>
      <c r="R159" s="192"/>
      <c r="S159" s="193"/>
      <c r="T159" s="194"/>
      <c r="U159" s="192"/>
      <c r="V159" s="192"/>
      <c r="W159" s="192"/>
      <c r="X159" s="192"/>
      <c r="Y159" s="192"/>
      <c r="Z159" s="192"/>
      <c r="AA159" s="193"/>
      <c r="AB159" s="186"/>
      <c r="AC159" s="187"/>
      <c r="AD159" s="187"/>
      <c r="AE159" s="187"/>
      <c r="AF159" s="187"/>
      <c r="AG159" s="14"/>
    </row>
    <row r="160" spans="1:50" ht="15.75" customHeight="1" x14ac:dyDescent="0.75">
      <c r="A160" s="189"/>
      <c r="B160" s="190"/>
      <c r="C160" s="189"/>
      <c r="D160" s="191"/>
      <c r="E160" s="192"/>
      <c r="F160" s="192"/>
      <c r="G160" s="192"/>
      <c r="H160" s="192"/>
      <c r="I160" s="192"/>
      <c r="J160" s="192"/>
      <c r="K160" s="193"/>
      <c r="L160" s="194"/>
      <c r="M160" s="192"/>
      <c r="N160" s="192"/>
      <c r="O160" s="192"/>
      <c r="P160" s="192"/>
      <c r="Q160" s="192"/>
      <c r="R160" s="192"/>
      <c r="S160" s="193"/>
      <c r="T160" s="194"/>
      <c r="U160" s="192"/>
      <c r="V160" s="192"/>
      <c r="W160" s="192"/>
      <c r="X160" s="192"/>
      <c r="Y160" s="192"/>
      <c r="Z160" s="192"/>
      <c r="AA160" s="193"/>
      <c r="AB160" s="186"/>
      <c r="AC160" s="187"/>
      <c r="AD160" s="187"/>
      <c r="AE160" s="187"/>
      <c r="AF160" s="187"/>
      <c r="AG160" s="14"/>
    </row>
    <row r="161" spans="1:33" ht="15.75" customHeight="1" x14ac:dyDescent="0.75">
      <c r="A161" s="189"/>
      <c r="B161" s="190"/>
      <c r="C161" s="189"/>
      <c r="D161" s="191"/>
      <c r="E161" s="192"/>
      <c r="F161" s="192"/>
      <c r="G161" s="192"/>
      <c r="H161" s="192"/>
      <c r="I161" s="192"/>
      <c r="J161" s="192"/>
      <c r="K161" s="193"/>
      <c r="L161" s="194"/>
      <c r="M161" s="192"/>
      <c r="N161" s="192"/>
      <c r="O161" s="192"/>
      <c r="P161" s="192"/>
      <c r="Q161" s="192"/>
      <c r="R161" s="192"/>
      <c r="S161" s="193"/>
      <c r="T161" s="194"/>
      <c r="U161" s="192"/>
      <c r="V161" s="192"/>
      <c r="W161" s="192"/>
      <c r="X161" s="192"/>
      <c r="Y161" s="192"/>
      <c r="Z161" s="192"/>
      <c r="AA161" s="193"/>
      <c r="AB161" s="186"/>
      <c r="AC161" s="187"/>
      <c r="AD161" s="187"/>
      <c r="AE161" s="187"/>
      <c r="AF161" s="187"/>
      <c r="AG161" s="14"/>
    </row>
    <row r="162" spans="1:33" ht="15.75" customHeight="1" x14ac:dyDescent="0.75">
      <c r="A162" s="189"/>
      <c r="B162" s="190"/>
      <c r="C162" s="189"/>
      <c r="D162" s="191"/>
      <c r="E162" s="192"/>
      <c r="F162" s="192"/>
      <c r="G162" s="192"/>
      <c r="H162" s="192"/>
      <c r="I162" s="192"/>
      <c r="J162" s="192"/>
      <c r="K162" s="193"/>
      <c r="L162" s="194"/>
      <c r="M162" s="192"/>
      <c r="N162" s="192"/>
      <c r="O162" s="192"/>
      <c r="P162" s="192"/>
      <c r="Q162" s="192"/>
      <c r="R162" s="192"/>
      <c r="S162" s="193"/>
      <c r="T162" s="194"/>
      <c r="U162" s="192"/>
      <c r="V162" s="192"/>
      <c r="W162" s="192"/>
      <c r="X162" s="192"/>
      <c r="Y162" s="192"/>
      <c r="Z162" s="192"/>
      <c r="AA162" s="193"/>
      <c r="AB162" s="186"/>
      <c r="AC162" s="187"/>
      <c r="AD162" s="187"/>
      <c r="AE162" s="187"/>
      <c r="AF162" s="187"/>
      <c r="AG162" s="14"/>
    </row>
    <row r="163" spans="1:33" ht="15.75" customHeight="1" x14ac:dyDescent="0.75">
      <c r="A163" s="189"/>
      <c r="B163" s="190"/>
      <c r="C163" s="189"/>
      <c r="D163" s="191"/>
      <c r="E163" s="192"/>
      <c r="F163" s="192"/>
      <c r="G163" s="192"/>
      <c r="H163" s="192"/>
      <c r="I163" s="192"/>
      <c r="J163" s="192"/>
      <c r="K163" s="193"/>
      <c r="L163" s="194"/>
      <c r="M163" s="192"/>
      <c r="N163" s="192"/>
      <c r="O163" s="192"/>
      <c r="P163" s="192"/>
      <c r="Q163" s="192"/>
      <c r="R163" s="192"/>
      <c r="S163" s="193"/>
      <c r="T163" s="194"/>
      <c r="U163" s="192"/>
      <c r="V163" s="192"/>
      <c r="W163" s="192"/>
      <c r="X163" s="192"/>
      <c r="Y163" s="192"/>
      <c r="Z163" s="192"/>
      <c r="AA163" s="193"/>
      <c r="AB163" s="186"/>
      <c r="AC163" s="187"/>
      <c r="AD163" s="187"/>
      <c r="AE163" s="187"/>
      <c r="AF163" s="187"/>
      <c r="AG163" s="14"/>
    </row>
    <row r="164" spans="1:33" ht="15.75" customHeight="1" x14ac:dyDescent="0.75">
      <c r="A164" s="189"/>
      <c r="B164" s="190"/>
      <c r="C164" s="189"/>
      <c r="D164" s="191"/>
      <c r="E164" s="192"/>
      <c r="F164" s="192"/>
      <c r="G164" s="192"/>
      <c r="H164" s="192"/>
      <c r="I164" s="192"/>
      <c r="J164" s="192"/>
      <c r="K164" s="193"/>
      <c r="L164" s="194"/>
      <c r="M164" s="192"/>
      <c r="N164" s="192"/>
      <c r="O164" s="192"/>
      <c r="P164" s="192"/>
      <c r="Q164" s="192"/>
      <c r="R164" s="192"/>
      <c r="S164" s="193"/>
      <c r="T164" s="194"/>
      <c r="U164" s="192"/>
      <c r="V164" s="192"/>
      <c r="W164" s="192"/>
      <c r="X164" s="192"/>
      <c r="Y164" s="192"/>
      <c r="Z164" s="192"/>
      <c r="AA164" s="193"/>
      <c r="AB164" s="186"/>
      <c r="AC164" s="187"/>
      <c r="AD164" s="187"/>
      <c r="AE164" s="187"/>
      <c r="AF164" s="187"/>
      <c r="AG164" s="14"/>
    </row>
    <row r="165" spans="1:33" ht="15.75" customHeight="1" x14ac:dyDescent="0.75">
      <c r="A165" s="189"/>
      <c r="B165" s="190"/>
      <c r="C165" s="189"/>
      <c r="D165" s="191"/>
      <c r="E165" s="192"/>
      <c r="F165" s="192"/>
      <c r="G165" s="192"/>
      <c r="H165" s="192"/>
      <c r="I165" s="192"/>
      <c r="J165" s="192"/>
      <c r="K165" s="193"/>
      <c r="L165" s="194"/>
      <c r="M165" s="192"/>
      <c r="N165" s="192"/>
      <c r="O165" s="192"/>
      <c r="P165" s="192"/>
      <c r="Q165" s="192"/>
      <c r="R165" s="192"/>
      <c r="S165" s="193"/>
      <c r="T165" s="194"/>
      <c r="U165" s="192"/>
      <c r="V165" s="192"/>
      <c r="W165" s="192"/>
      <c r="X165" s="192"/>
      <c r="Y165" s="192"/>
      <c r="Z165" s="192"/>
      <c r="AA165" s="193"/>
      <c r="AB165" s="186"/>
      <c r="AC165" s="187"/>
      <c r="AD165" s="187"/>
      <c r="AE165" s="187"/>
      <c r="AF165" s="187"/>
      <c r="AG165" s="14"/>
    </row>
    <row r="166" spans="1:33" ht="15.75" customHeight="1" x14ac:dyDescent="0.75">
      <c r="A166" s="189"/>
      <c r="B166" s="190"/>
      <c r="C166" s="189"/>
      <c r="D166" s="191"/>
      <c r="E166" s="192"/>
      <c r="F166" s="192"/>
      <c r="G166" s="192"/>
      <c r="H166" s="192"/>
      <c r="I166" s="192"/>
      <c r="J166" s="192"/>
      <c r="K166" s="193"/>
      <c r="L166" s="194"/>
      <c r="M166" s="192"/>
      <c r="N166" s="192"/>
      <c r="O166" s="192"/>
      <c r="P166" s="192"/>
      <c r="Q166" s="192"/>
      <c r="R166" s="192"/>
      <c r="S166" s="193"/>
      <c r="T166" s="194"/>
      <c r="U166" s="192"/>
      <c r="V166" s="192"/>
      <c r="W166" s="192"/>
      <c r="X166" s="192"/>
      <c r="Y166" s="192"/>
      <c r="Z166" s="192"/>
      <c r="AA166" s="193"/>
      <c r="AB166" s="186"/>
      <c r="AC166" s="187"/>
      <c r="AD166" s="187"/>
      <c r="AE166" s="187"/>
      <c r="AF166" s="187"/>
      <c r="AG166" s="14"/>
    </row>
    <row r="167" spans="1:33" ht="15.75" customHeight="1" x14ac:dyDescent="0.75">
      <c r="A167" s="189"/>
      <c r="B167" s="190"/>
      <c r="C167" s="189"/>
      <c r="D167" s="191"/>
      <c r="E167" s="192"/>
      <c r="F167" s="192"/>
      <c r="G167" s="192"/>
      <c r="H167" s="192"/>
      <c r="I167" s="192"/>
      <c r="J167" s="192"/>
      <c r="K167" s="193"/>
      <c r="L167" s="194"/>
      <c r="M167" s="192"/>
      <c r="N167" s="192"/>
      <c r="O167" s="192"/>
      <c r="P167" s="192"/>
      <c r="Q167" s="192"/>
      <c r="R167" s="192"/>
      <c r="S167" s="193"/>
      <c r="T167" s="194"/>
      <c r="U167" s="192"/>
      <c r="V167" s="192"/>
      <c r="W167" s="192"/>
      <c r="X167" s="192"/>
      <c r="Y167" s="192"/>
      <c r="Z167" s="192"/>
      <c r="AA167" s="193"/>
      <c r="AB167" s="186"/>
      <c r="AC167" s="187"/>
      <c r="AD167" s="187"/>
      <c r="AE167" s="187"/>
      <c r="AF167" s="187"/>
      <c r="AG167" s="14"/>
    </row>
    <row r="168" spans="1:33" ht="15.75" customHeight="1" x14ac:dyDescent="0.75">
      <c r="A168" s="189"/>
      <c r="B168" s="190"/>
      <c r="C168" s="189"/>
      <c r="D168" s="191"/>
      <c r="E168" s="192"/>
      <c r="F168" s="192"/>
      <c r="G168" s="192"/>
      <c r="H168" s="192"/>
      <c r="I168" s="192"/>
      <c r="J168" s="192"/>
      <c r="K168" s="193"/>
      <c r="L168" s="194"/>
      <c r="M168" s="192"/>
      <c r="N168" s="192"/>
      <c r="O168" s="192"/>
      <c r="P168" s="192"/>
      <c r="Q168" s="192"/>
      <c r="R168" s="192"/>
      <c r="S168" s="193"/>
      <c r="T168" s="194"/>
      <c r="U168" s="192"/>
      <c r="V168" s="192"/>
      <c r="W168" s="192"/>
      <c r="X168" s="192"/>
      <c r="Y168" s="192"/>
      <c r="Z168" s="192"/>
      <c r="AA168" s="193"/>
      <c r="AB168" s="186"/>
      <c r="AC168" s="187"/>
      <c r="AD168" s="187"/>
      <c r="AE168" s="187"/>
      <c r="AF168" s="187"/>
      <c r="AG168" s="14"/>
    </row>
    <row r="169" spans="1:33" ht="15.75" customHeight="1" x14ac:dyDescent="0.75">
      <c r="A169" s="189"/>
      <c r="B169" s="190"/>
      <c r="C169" s="189"/>
      <c r="D169" s="191"/>
      <c r="E169" s="192"/>
      <c r="F169" s="192"/>
      <c r="G169" s="192"/>
      <c r="H169" s="192"/>
      <c r="I169" s="192"/>
      <c r="J169" s="192"/>
      <c r="K169" s="193"/>
      <c r="L169" s="194"/>
      <c r="M169" s="192"/>
      <c r="N169" s="192"/>
      <c r="O169" s="192"/>
      <c r="P169" s="192"/>
      <c r="Q169" s="192"/>
      <c r="R169" s="192"/>
      <c r="S169" s="193"/>
      <c r="T169" s="194"/>
      <c r="U169" s="192"/>
      <c r="V169" s="192"/>
      <c r="W169" s="192"/>
      <c r="X169" s="192"/>
      <c r="Y169" s="192"/>
      <c r="Z169" s="192"/>
      <c r="AA169" s="193"/>
      <c r="AB169" s="186"/>
      <c r="AC169" s="187"/>
      <c r="AD169" s="187"/>
      <c r="AE169" s="187"/>
      <c r="AF169" s="187"/>
      <c r="AG169" s="14"/>
    </row>
    <row r="170" spans="1:33" ht="15.75" customHeight="1" x14ac:dyDescent="0.75">
      <c r="A170" s="189"/>
      <c r="B170" s="190"/>
      <c r="C170" s="189"/>
      <c r="D170" s="191"/>
      <c r="E170" s="192"/>
      <c r="F170" s="192"/>
      <c r="G170" s="192"/>
      <c r="H170" s="192"/>
      <c r="I170" s="192"/>
      <c r="J170" s="192"/>
      <c r="K170" s="193"/>
      <c r="L170" s="194"/>
      <c r="M170" s="192"/>
      <c r="N170" s="192"/>
      <c r="O170" s="192"/>
      <c r="P170" s="192"/>
      <c r="Q170" s="192"/>
      <c r="R170" s="192"/>
      <c r="S170" s="193"/>
      <c r="T170" s="194"/>
      <c r="U170" s="192"/>
      <c r="V170" s="192"/>
      <c r="W170" s="192"/>
      <c r="X170" s="192"/>
      <c r="Y170" s="192"/>
      <c r="Z170" s="192"/>
      <c r="AA170" s="193"/>
      <c r="AB170" s="186"/>
      <c r="AC170" s="187"/>
      <c r="AD170" s="187"/>
      <c r="AE170" s="187"/>
      <c r="AF170" s="187"/>
      <c r="AG170" s="14"/>
    </row>
    <row r="171" spans="1:33" ht="15.75" customHeight="1" x14ac:dyDescent="0.75">
      <c r="A171" s="189"/>
      <c r="B171" s="190"/>
      <c r="C171" s="189"/>
      <c r="D171" s="191"/>
      <c r="E171" s="192"/>
      <c r="F171" s="192"/>
      <c r="G171" s="192"/>
      <c r="H171" s="192"/>
      <c r="I171" s="192"/>
      <c r="J171" s="192"/>
      <c r="K171" s="193"/>
      <c r="L171" s="194"/>
      <c r="M171" s="192"/>
      <c r="N171" s="192"/>
      <c r="O171" s="192"/>
      <c r="P171" s="192"/>
      <c r="Q171" s="192"/>
      <c r="R171" s="192"/>
      <c r="S171" s="193"/>
      <c r="T171" s="194"/>
      <c r="U171" s="192"/>
      <c r="V171" s="192"/>
      <c r="W171" s="192"/>
      <c r="X171" s="192"/>
      <c r="Y171" s="192"/>
      <c r="Z171" s="192"/>
      <c r="AA171" s="193"/>
      <c r="AB171" s="186"/>
      <c r="AC171" s="187"/>
      <c r="AD171" s="187"/>
      <c r="AE171" s="187"/>
      <c r="AF171" s="187"/>
      <c r="AG171" s="14"/>
    </row>
    <row r="172" spans="1:33" ht="15.75" customHeight="1" x14ac:dyDescent="0.75">
      <c r="A172" s="189"/>
      <c r="B172" s="190"/>
      <c r="C172" s="189"/>
      <c r="D172" s="191"/>
      <c r="E172" s="192"/>
      <c r="F172" s="192"/>
      <c r="G172" s="192"/>
      <c r="H172" s="192"/>
      <c r="I172" s="192"/>
      <c r="J172" s="192"/>
      <c r="K172" s="193"/>
      <c r="L172" s="194"/>
      <c r="M172" s="192"/>
      <c r="N172" s="192"/>
      <c r="O172" s="192"/>
      <c r="P172" s="192"/>
      <c r="Q172" s="192"/>
      <c r="R172" s="192"/>
      <c r="S172" s="193"/>
      <c r="T172" s="194"/>
      <c r="U172" s="192"/>
      <c r="V172" s="192"/>
      <c r="W172" s="192"/>
      <c r="X172" s="192"/>
      <c r="Y172" s="192"/>
      <c r="Z172" s="192"/>
      <c r="AA172" s="193"/>
      <c r="AB172" s="186"/>
      <c r="AC172" s="187"/>
      <c r="AD172" s="187"/>
      <c r="AE172" s="187"/>
      <c r="AF172" s="187"/>
      <c r="AG172" s="14"/>
    </row>
    <row r="173" spans="1:33" ht="15.75" customHeight="1" x14ac:dyDescent="0.75">
      <c r="A173" s="189"/>
      <c r="B173" s="190"/>
      <c r="C173" s="189"/>
      <c r="D173" s="191"/>
      <c r="E173" s="192"/>
      <c r="F173" s="192"/>
      <c r="G173" s="192"/>
      <c r="H173" s="192"/>
      <c r="I173" s="192"/>
      <c r="J173" s="192"/>
      <c r="K173" s="193"/>
      <c r="L173" s="194"/>
      <c r="M173" s="192"/>
      <c r="N173" s="192"/>
      <c r="O173" s="192"/>
      <c r="P173" s="192"/>
      <c r="Q173" s="192"/>
      <c r="R173" s="192"/>
      <c r="S173" s="193"/>
      <c r="T173" s="194"/>
      <c r="U173" s="192"/>
      <c r="V173" s="192"/>
      <c r="W173" s="192"/>
      <c r="X173" s="192"/>
      <c r="Y173" s="192"/>
      <c r="Z173" s="192"/>
      <c r="AA173" s="193"/>
      <c r="AB173" s="186"/>
      <c r="AC173" s="187"/>
      <c r="AD173" s="187"/>
      <c r="AE173" s="187"/>
      <c r="AF173" s="187"/>
      <c r="AG173" s="14"/>
    </row>
    <row r="174" spans="1:33" ht="15.75" customHeight="1" x14ac:dyDescent="0.75">
      <c r="A174" s="189"/>
      <c r="B174" s="190"/>
      <c r="C174" s="189"/>
      <c r="D174" s="191"/>
      <c r="E174" s="192"/>
      <c r="F174" s="192"/>
      <c r="G174" s="192"/>
      <c r="H174" s="192"/>
      <c r="I174" s="192"/>
      <c r="J174" s="192"/>
      <c r="K174" s="193"/>
      <c r="L174" s="194"/>
      <c r="M174" s="192"/>
      <c r="N174" s="192"/>
      <c r="O174" s="192"/>
      <c r="P174" s="192"/>
      <c r="Q174" s="192"/>
      <c r="R174" s="192"/>
      <c r="S174" s="193"/>
      <c r="T174" s="194"/>
      <c r="U174" s="192"/>
      <c r="V174" s="192"/>
      <c r="W174" s="192"/>
      <c r="X174" s="192"/>
      <c r="Y174" s="192"/>
      <c r="Z174" s="192"/>
      <c r="AA174" s="193"/>
      <c r="AB174" s="186"/>
      <c r="AC174" s="187"/>
      <c r="AD174" s="187"/>
      <c r="AE174" s="187"/>
      <c r="AF174" s="187"/>
      <c r="AG174" s="14"/>
    </row>
    <row r="175" spans="1:33" ht="15.75" customHeight="1" x14ac:dyDescent="0.75">
      <c r="D175" s="30"/>
      <c r="E175" s="31"/>
      <c r="F175" s="31"/>
      <c r="G175" s="31"/>
      <c r="H175" s="31"/>
      <c r="I175" s="31"/>
      <c r="J175" s="31"/>
      <c r="K175" s="32"/>
      <c r="L175" s="33"/>
      <c r="M175" s="31"/>
      <c r="N175" s="31"/>
      <c r="O175" s="31"/>
      <c r="P175" s="31"/>
      <c r="Q175" s="31"/>
      <c r="R175" s="31"/>
      <c r="S175" s="32"/>
      <c r="T175" s="33"/>
      <c r="U175" s="31"/>
      <c r="V175" s="31"/>
      <c r="W175" s="31"/>
      <c r="X175" s="31"/>
      <c r="Y175" s="31"/>
      <c r="Z175" s="31"/>
      <c r="AA175" s="32"/>
      <c r="AB175" s="53"/>
      <c r="AC175" s="37"/>
      <c r="AD175" s="37"/>
      <c r="AE175" s="37"/>
      <c r="AF175" s="37"/>
      <c r="AG175" s="14"/>
    </row>
    <row r="176" spans="1:33" ht="15.75" customHeight="1" x14ac:dyDescent="0.75">
      <c r="D176" s="30"/>
      <c r="E176" s="31"/>
      <c r="F176" s="31"/>
      <c r="G176" s="31"/>
      <c r="H176" s="31"/>
      <c r="I176" s="31"/>
      <c r="J176" s="31"/>
      <c r="K176" s="32"/>
      <c r="L176" s="33"/>
      <c r="M176" s="31"/>
      <c r="N176" s="31"/>
      <c r="O176" s="31"/>
      <c r="P176" s="31"/>
      <c r="Q176" s="31"/>
      <c r="R176" s="31"/>
      <c r="S176" s="32"/>
      <c r="T176" s="33"/>
      <c r="U176" s="31"/>
      <c r="V176" s="31"/>
      <c r="W176" s="31"/>
      <c r="X176" s="31"/>
      <c r="Y176" s="31"/>
      <c r="Z176" s="31"/>
      <c r="AA176" s="32"/>
      <c r="AB176" s="53"/>
      <c r="AC176" s="37"/>
      <c r="AD176" s="37"/>
      <c r="AE176" s="37"/>
      <c r="AF176" s="37"/>
      <c r="AG176" s="14"/>
    </row>
    <row r="177" spans="4:33" ht="15.75" customHeight="1" x14ac:dyDescent="0.75">
      <c r="D177" s="30"/>
      <c r="E177" s="31"/>
      <c r="F177" s="31"/>
      <c r="G177" s="31"/>
      <c r="H177" s="31"/>
      <c r="I177" s="31"/>
      <c r="J177" s="31"/>
      <c r="K177" s="32"/>
      <c r="L177" s="33"/>
      <c r="M177" s="31"/>
      <c r="N177" s="31"/>
      <c r="O177" s="31"/>
      <c r="P177" s="31"/>
      <c r="Q177" s="31"/>
      <c r="R177" s="31"/>
      <c r="S177" s="32"/>
      <c r="T177" s="33"/>
      <c r="U177" s="31"/>
      <c r="V177" s="31"/>
      <c r="W177" s="31"/>
      <c r="X177" s="31"/>
      <c r="Y177" s="31"/>
      <c r="Z177" s="31"/>
      <c r="AA177" s="32"/>
      <c r="AB177" s="53"/>
      <c r="AC177" s="37"/>
      <c r="AD177" s="37"/>
      <c r="AE177" s="37"/>
      <c r="AF177" s="37"/>
      <c r="AG177" s="14"/>
    </row>
    <row r="178" spans="4:33" ht="15.75" customHeight="1" x14ac:dyDescent="0.75">
      <c r="D178" s="30"/>
      <c r="E178" s="31"/>
      <c r="F178" s="31"/>
      <c r="G178" s="31"/>
      <c r="H178" s="31"/>
      <c r="I178" s="31"/>
      <c r="J178" s="31"/>
      <c r="K178" s="32"/>
      <c r="L178" s="33"/>
      <c r="M178" s="31"/>
      <c r="N178" s="31"/>
      <c r="O178" s="31"/>
      <c r="P178" s="31"/>
      <c r="Q178" s="31"/>
      <c r="R178" s="31"/>
      <c r="S178" s="32"/>
      <c r="T178" s="33"/>
      <c r="U178" s="31"/>
      <c r="V178" s="31"/>
      <c r="W178" s="31"/>
      <c r="X178" s="31"/>
      <c r="Y178" s="31"/>
      <c r="Z178" s="31"/>
      <c r="AA178" s="32"/>
      <c r="AB178" s="53"/>
      <c r="AC178" s="37"/>
      <c r="AD178" s="37"/>
      <c r="AE178" s="37"/>
      <c r="AF178" s="37"/>
      <c r="AG178" s="14"/>
    </row>
    <row r="179" spans="4:33" ht="15.75" customHeight="1" x14ac:dyDescent="0.75">
      <c r="D179" s="30"/>
      <c r="E179" s="31"/>
      <c r="F179" s="31"/>
      <c r="G179" s="31"/>
      <c r="H179" s="31"/>
      <c r="I179" s="31"/>
      <c r="J179" s="31"/>
      <c r="K179" s="32"/>
      <c r="L179" s="33"/>
      <c r="M179" s="31"/>
      <c r="N179" s="31"/>
      <c r="O179" s="31"/>
      <c r="P179" s="31"/>
      <c r="Q179" s="31"/>
      <c r="R179" s="31"/>
      <c r="S179" s="32"/>
      <c r="T179" s="33"/>
      <c r="U179" s="31"/>
      <c r="V179" s="31"/>
      <c r="W179" s="31"/>
      <c r="X179" s="31"/>
      <c r="Y179" s="31"/>
      <c r="Z179" s="31"/>
      <c r="AA179" s="32"/>
      <c r="AB179" s="53"/>
      <c r="AC179" s="37"/>
      <c r="AD179" s="37"/>
      <c r="AE179" s="37"/>
      <c r="AF179" s="37"/>
      <c r="AG179" s="14"/>
    </row>
    <row r="180" spans="4:33" ht="15.75" customHeight="1" x14ac:dyDescent="0.75">
      <c r="D180" s="30"/>
      <c r="E180" s="31"/>
      <c r="F180" s="31"/>
      <c r="G180" s="31"/>
      <c r="H180" s="31"/>
      <c r="I180" s="31"/>
      <c r="J180" s="31"/>
      <c r="K180" s="32"/>
      <c r="L180" s="33"/>
      <c r="M180" s="31"/>
      <c r="N180" s="31"/>
      <c r="O180" s="31"/>
      <c r="P180" s="31"/>
      <c r="Q180" s="31"/>
      <c r="R180" s="31"/>
      <c r="S180" s="32"/>
      <c r="T180" s="33"/>
      <c r="U180" s="31"/>
      <c r="V180" s="31"/>
      <c r="W180" s="31"/>
      <c r="X180" s="31"/>
      <c r="Y180" s="31"/>
      <c r="Z180" s="31"/>
      <c r="AA180" s="32"/>
      <c r="AB180" s="53"/>
      <c r="AC180" s="37"/>
      <c r="AD180" s="37"/>
      <c r="AE180" s="37"/>
      <c r="AF180" s="37"/>
      <c r="AG180" s="14"/>
    </row>
    <row r="181" spans="4:33" ht="15.75" customHeight="1" x14ac:dyDescent="0.75">
      <c r="D181" s="30"/>
      <c r="E181" s="31"/>
      <c r="F181" s="31"/>
      <c r="G181" s="31"/>
      <c r="H181" s="31"/>
      <c r="I181" s="31"/>
      <c r="J181" s="31"/>
      <c r="K181" s="32"/>
      <c r="L181" s="33"/>
      <c r="M181" s="31"/>
      <c r="N181" s="31"/>
      <c r="O181" s="31"/>
      <c r="P181" s="31"/>
      <c r="Q181" s="31"/>
      <c r="R181" s="31"/>
      <c r="S181" s="32"/>
      <c r="T181" s="33"/>
      <c r="U181" s="31"/>
      <c r="V181" s="31"/>
      <c r="W181" s="31"/>
      <c r="X181" s="31"/>
      <c r="Y181" s="31"/>
      <c r="Z181" s="31"/>
      <c r="AA181" s="32"/>
      <c r="AB181" s="53"/>
      <c r="AC181" s="37"/>
      <c r="AD181" s="37"/>
      <c r="AE181" s="37"/>
      <c r="AF181" s="37"/>
      <c r="AG181" s="14"/>
    </row>
    <row r="182" spans="4:33" ht="15.75" customHeight="1" x14ac:dyDescent="0.75">
      <c r="D182" s="30"/>
      <c r="E182" s="31"/>
      <c r="F182" s="31"/>
      <c r="G182" s="31"/>
      <c r="H182" s="31"/>
      <c r="I182" s="31"/>
      <c r="J182" s="31"/>
      <c r="K182" s="32"/>
      <c r="L182" s="33"/>
      <c r="M182" s="31"/>
      <c r="N182" s="31"/>
      <c r="O182" s="31"/>
      <c r="P182" s="31"/>
      <c r="Q182" s="31"/>
      <c r="R182" s="31"/>
      <c r="S182" s="32"/>
      <c r="T182" s="33"/>
      <c r="U182" s="31"/>
      <c r="V182" s="31"/>
      <c r="W182" s="31"/>
      <c r="X182" s="31"/>
      <c r="Y182" s="31"/>
      <c r="Z182" s="31"/>
      <c r="AA182" s="32"/>
      <c r="AB182" s="53"/>
      <c r="AC182" s="37"/>
      <c r="AD182" s="37"/>
      <c r="AE182" s="37"/>
      <c r="AF182" s="37"/>
      <c r="AG182" s="14"/>
    </row>
    <row r="183" spans="4:33" ht="15.75" customHeight="1" x14ac:dyDescent="0.75">
      <c r="D183" s="30"/>
      <c r="E183" s="31"/>
      <c r="F183" s="31"/>
      <c r="G183" s="31"/>
      <c r="H183" s="31"/>
      <c r="I183" s="31"/>
      <c r="J183" s="31"/>
      <c r="K183" s="32"/>
      <c r="L183" s="33"/>
      <c r="M183" s="31"/>
      <c r="N183" s="31"/>
      <c r="O183" s="31"/>
      <c r="P183" s="31"/>
      <c r="Q183" s="31"/>
      <c r="R183" s="31"/>
      <c r="S183" s="32"/>
      <c r="T183" s="33"/>
      <c r="U183" s="31"/>
      <c r="V183" s="31"/>
      <c r="W183" s="31"/>
      <c r="X183" s="31"/>
      <c r="Y183" s="31"/>
      <c r="Z183" s="31"/>
      <c r="AA183" s="32"/>
      <c r="AB183" s="53"/>
      <c r="AC183" s="37"/>
      <c r="AD183" s="37"/>
      <c r="AE183" s="37"/>
      <c r="AF183" s="37"/>
      <c r="AG183" s="14"/>
    </row>
    <row r="184" spans="4:33" ht="15.75" customHeight="1" x14ac:dyDescent="0.75">
      <c r="D184" s="30"/>
      <c r="E184" s="31"/>
      <c r="F184" s="31"/>
      <c r="G184" s="31"/>
      <c r="H184" s="31"/>
      <c r="I184" s="31"/>
      <c r="J184" s="31"/>
      <c r="K184" s="32"/>
      <c r="L184" s="33"/>
      <c r="M184" s="31"/>
      <c r="N184" s="31"/>
      <c r="O184" s="31"/>
      <c r="P184" s="31"/>
      <c r="Q184" s="31"/>
      <c r="R184" s="31"/>
      <c r="S184" s="32"/>
      <c r="T184" s="33"/>
      <c r="U184" s="31"/>
      <c r="V184" s="31"/>
      <c r="W184" s="31"/>
      <c r="X184" s="31"/>
      <c r="Y184" s="31"/>
      <c r="Z184" s="31"/>
      <c r="AA184" s="32"/>
      <c r="AB184" s="53"/>
      <c r="AC184" s="37"/>
      <c r="AD184" s="37"/>
      <c r="AE184" s="37"/>
      <c r="AF184" s="37"/>
      <c r="AG184" s="14"/>
    </row>
    <row r="185" spans="4:33" ht="15.75" customHeight="1" x14ac:dyDescent="0.75">
      <c r="D185" s="30"/>
      <c r="E185" s="31"/>
      <c r="F185" s="31"/>
      <c r="G185" s="31"/>
      <c r="H185" s="31"/>
      <c r="I185" s="31"/>
      <c r="J185" s="31"/>
      <c r="K185" s="32"/>
      <c r="L185" s="33"/>
      <c r="M185" s="31"/>
      <c r="N185" s="31"/>
      <c r="O185" s="31"/>
      <c r="P185" s="31"/>
      <c r="Q185" s="31"/>
      <c r="R185" s="31"/>
      <c r="S185" s="32"/>
      <c r="T185" s="33"/>
      <c r="U185" s="31"/>
      <c r="V185" s="31"/>
      <c r="W185" s="31"/>
      <c r="X185" s="31"/>
      <c r="Y185" s="31"/>
      <c r="Z185" s="31"/>
      <c r="AA185" s="32"/>
      <c r="AB185" s="53"/>
      <c r="AC185" s="37"/>
      <c r="AD185" s="37"/>
      <c r="AE185" s="37"/>
      <c r="AF185" s="37"/>
      <c r="AG185" s="14"/>
    </row>
    <row r="186" spans="4:33" ht="15.75" customHeight="1" x14ac:dyDescent="0.75">
      <c r="D186" s="30"/>
      <c r="E186" s="31"/>
      <c r="F186" s="31"/>
      <c r="G186" s="31"/>
      <c r="H186" s="31"/>
      <c r="I186" s="31"/>
      <c r="J186" s="31"/>
      <c r="K186" s="32"/>
      <c r="L186" s="33"/>
      <c r="M186" s="31"/>
      <c r="N186" s="31"/>
      <c r="O186" s="31"/>
      <c r="P186" s="31"/>
      <c r="Q186" s="31"/>
      <c r="R186" s="31"/>
      <c r="S186" s="32"/>
      <c r="T186" s="33"/>
      <c r="U186" s="31"/>
      <c r="V186" s="31"/>
      <c r="W186" s="31"/>
      <c r="X186" s="31"/>
      <c r="Y186" s="31"/>
      <c r="Z186" s="31"/>
      <c r="AA186" s="32"/>
      <c r="AB186" s="53"/>
      <c r="AC186" s="37"/>
      <c r="AD186" s="37"/>
      <c r="AE186" s="37"/>
      <c r="AF186" s="37"/>
      <c r="AG186" s="14"/>
    </row>
    <row r="187" spans="4:33" ht="15.75" customHeight="1" x14ac:dyDescent="0.75">
      <c r="D187" s="30"/>
      <c r="E187" s="31"/>
      <c r="F187" s="31"/>
      <c r="G187" s="31"/>
      <c r="H187" s="31"/>
      <c r="I187" s="31"/>
      <c r="J187" s="31"/>
      <c r="K187" s="32"/>
      <c r="L187" s="33"/>
      <c r="M187" s="31"/>
      <c r="N187" s="31"/>
      <c r="O187" s="31"/>
      <c r="P187" s="31"/>
      <c r="Q187" s="31"/>
      <c r="R187" s="31"/>
      <c r="S187" s="32"/>
      <c r="T187" s="33"/>
      <c r="U187" s="31"/>
      <c r="V187" s="31"/>
      <c r="W187" s="31"/>
      <c r="X187" s="31"/>
      <c r="Y187" s="31"/>
      <c r="Z187" s="31"/>
      <c r="AA187" s="32"/>
      <c r="AB187" s="53"/>
      <c r="AC187" s="37"/>
      <c r="AD187" s="37"/>
      <c r="AE187" s="37"/>
      <c r="AF187" s="37"/>
      <c r="AG187" s="14"/>
    </row>
    <row r="188" spans="4:33" ht="15.75" customHeight="1" x14ac:dyDescent="0.75">
      <c r="D188" s="30"/>
      <c r="E188" s="31"/>
      <c r="F188" s="31"/>
      <c r="G188" s="31"/>
      <c r="H188" s="31"/>
      <c r="I188" s="31"/>
      <c r="J188" s="31"/>
      <c r="K188" s="32"/>
      <c r="L188" s="33"/>
      <c r="M188" s="31"/>
      <c r="N188" s="31"/>
      <c r="O188" s="31"/>
      <c r="P188" s="31"/>
      <c r="Q188" s="31"/>
      <c r="R188" s="31"/>
      <c r="S188" s="32"/>
      <c r="T188" s="33"/>
      <c r="U188" s="31"/>
      <c r="V188" s="31"/>
      <c r="W188" s="31"/>
      <c r="X188" s="31"/>
      <c r="Y188" s="31"/>
      <c r="Z188" s="31"/>
      <c r="AA188" s="32"/>
      <c r="AB188" s="53"/>
      <c r="AC188" s="37"/>
      <c r="AD188" s="37"/>
      <c r="AE188" s="37"/>
      <c r="AF188" s="37"/>
      <c r="AG188" s="14"/>
    </row>
    <row r="189" spans="4:33" ht="15.75" customHeight="1" x14ac:dyDescent="0.75">
      <c r="D189" s="30"/>
      <c r="E189" s="31"/>
      <c r="F189" s="31"/>
      <c r="G189" s="31"/>
      <c r="H189" s="31"/>
      <c r="I189" s="31"/>
      <c r="J189" s="31"/>
      <c r="K189" s="32"/>
      <c r="L189" s="33"/>
      <c r="M189" s="31"/>
      <c r="N189" s="31"/>
      <c r="O189" s="31"/>
      <c r="P189" s="31"/>
      <c r="Q189" s="31"/>
      <c r="R189" s="31"/>
      <c r="S189" s="32"/>
      <c r="T189" s="33"/>
      <c r="U189" s="31"/>
      <c r="V189" s="31"/>
      <c r="W189" s="31"/>
      <c r="X189" s="31"/>
      <c r="Y189" s="31"/>
      <c r="Z189" s="31"/>
      <c r="AA189" s="32"/>
      <c r="AB189" s="53"/>
      <c r="AC189" s="37"/>
      <c r="AD189" s="37"/>
      <c r="AE189" s="37"/>
      <c r="AF189" s="37"/>
      <c r="AG189" s="14"/>
    </row>
    <row r="190" spans="4:33" ht="15.75" customHeight="1" x14ac:dyDescent="0.75">
      <c r="D190" s="30"/>
      <c r="E190" s="31"/>
      <c r="F190" s="31"/>
      <c r="G190" s="31"/>
      <c r="H190" s="31"/>
      <c r="I190" s="31"/>
      <c r="J190" s="31"/>
      <c r="K190" s="32"/>
      <c r="L190" s="33"/>
      <c r="M190" s="31"/>
      <c r="N190" s="31"/>
      <c r="O190" s="31"/>
      <c r="P190" s="31"/>
      <c r="Q190" s="31"/>
      <c r="R190" s="31"/>
      <c r="S190" s="32"/>
      <c r="T190" s="33"/>
      <c r="U190" s="31"/>
      <c r="V190" s="31"/>
      <c r="W190" s="31"/>
      <c r="X190" s="31"/>
      <c r="Y190" s="31"/>
      <c r="Z190" s="31"/>
      <c r="AA190" s="32"/>
      <c r="AB190" s="53"/>
      <c r="AC190" s="37"/>
      <c r="AD190" s="37"/>
      <c r="AE190" s="37"/>
      <c r="AF190" s="37"/>
      <c r="AG190" s="14"/>
    </row>
    <row r="191" spans="4:33" ht="15.75" customHeight="1" x14ac:dyDescent="0.75">
      <c r="D191" s="30"/>
      <c r="E191" s="31"/>
      <c r="F191" s="31"/>
      <c r="G191" s="31"/>
      <c r="H191" s="31"/>
      <c r="I191" s="31"/>
      <c r="J191" s="31"/>
      <c r="K191" s="32"/>
      <c r="L191" s="33"/>
      <c r="M191" s="31"/>
      <c r="N191" s="31"/>
      <c r="O191" s="31"/>
      <c r="P191" s="31"/>
      <c r="Q191" s="31"/>
      <c r="R191" s="31"/>
      <c r="S191" s="32"/>
      <c r="T191" s="33"/>
      <c r="U191" s="31"/>
      <c r="V191" s="31"/>
      <c r="W191" s="31"/>
      <c r="X191" s="31"/>
      <c r="Y191" s="31"/>
      <c r="Z191" s="31"/>
      <c r="AA191" s="32"/>
      <c r="AB191" s="53"/>
      <c r="AC191" s="37"/>
      <c r="AD191" s="37"/>
      <c r="AE191" s="37"/>
      <c r="AF191" s="37"/>
      <c r="AG191" s="14"/>
    </row>
    <row r="192" spans="4:33" ht="15.75" customHeight="1" x14ac:dyDescent="0.75">
      <c r="D192" s="30"/>
      <c r="E192" s="31"/>
      <c r="F192" s="31"/>
      <c r="G192" s="31"/>
      <c r="H192" s="31"/>
      <c r="I192" s="31"/>
      <c r="J192" s="31"/>
      <c r="K192" s="32"/>
      <c r="L192" s="33"/>
      <c r="M192" s="31"/>
      <c r="N192" s="31"/>
      <c r="O192" s="31"/>
      <c r="P192" s="31"/>
      <c r="Q192" s="31"/>
      <c r="R192" s="31"/>
      <c r="S192" s="32"/>
      <c r="T192" s="33"/>
      <c r="U192" s="31"/>
      <c r="V192" s="31"/>
      <c r="W192" s="31"/>
      <c r="X192" s="31"/>
      <c r="Y192" s="31"/>
      <c r="Z192" s="31"/>
      <c r="AA192" s="32"/>
      <c r="AB192" s="53"/>
      <c r="AC192" s="37"/>
      <c r="AD192" s="37"/>
      <c r="AE192" s="37"/>
      <c r="AF192" s="37"/>
      <c r="AG192" s="14"/>
    </row>
    <row r="193" spans="4:33" ht="15.75" customHeight="1" x14ac:dyDescent="0.75">
      <c r="D193" s="30"/>
      <c r="E193" s="31"/>
      <c r="F193" s="31"/>
      <c r="G193" s="31"/>
      <c r="H193" s="31"/>
      <c r="I193" s="31"/>
      <c r="J193" s="31"/>
      <c r="K193" s="32"/>
      <c r="L193" s="33"/>
      <c r="M193" s="31"/>
      <c r="N193" s="31"/>
      <c r="O193" s="31"/>
      <c r="P193" s="31"/>
      <c r="Q193" s="31"/>
      <c r="R193" s="31"/>
      <c r="S193" s="32"/>
      <c r="T193" s="33"/>
      <c r="U193" s="31"/>
      <c r="V193" s="31"/>
      <c r="W193" s="31"/>
      <c r="X193" s="31"/>
      <c r="Y193" s="31"/>
      <c r="Z193" s="31"/>
      <c r="AA193" s="32"/>
      <c r="AB193" s="53"/>
      <c r="AC193" s="37"/>
      <c r="AD193" s="37"/>
      <c r="AE193" s="37"/>
      <c r="AF193" s="37"/>
      <c r="AG193" s="14"/>
    </row>
    <row r="194" spans="4:33" ht="15.75" customHeight="1" x14ac:dyDescent="0.75">
      <c r="D194" s="30"/>
      <c r="E194" s="31"/>
      <c r="F194" s="31"/>
      <c r="G194" s="31"/>
      <c r="H194" s="31"/>
      <c r="I194" s="31"/>
      <c r="J194" s="31"/>
      <c r="K194" s="32"/>
      <c r="L194" s="33"/>
      <c r="M194" s="31"/>
      <c r="N194" s="31"/>
      <c r="O194" s="31"/>
      <c r="P194" s="31"/>
      <c r="Q194" s="31"/>
      <c r="R194" s="31"/>
      <c r="S194" s="32"/>
      <c r="T194" s="33"/>
      <c r="U194" s="31"/>
      <c r="V194" s="31"/>
      <c r="W194" s="31"/>
      <c r="X194" s="31"/>
      <c r="Y194" s="31"/>
      <c r="Z194" s="31"/>
      <c r="AA194" s="32"/>
      <c r="AB194" s="53"/>
      <c r="AC194" s="37"/>
      <c r="AD194" s="37"/>
      <c r="AE194" s="37"/>
      <c r="AF194" s="37"/>
      <c r="AG194" s="14"/>
    </row>
    <row r="195" spans="4:33" ht="15.75" customHeight="1" x14ac:dyDescent="0.75">
      <c r="D195" s="30"/>
      <c r="E195" s="31"/>
      <c r="F195" s="31"/>
      <c r="G195" s="31"/>
      <c r="H195" s="31"/>
      <c r="I195" s="31"/>
      <c r="J195" s="31"/>
      <c r="K195" s="32"/>
      <c r="L195" s="33"/>
      <c r="M195" s="31"/>
      <c r="N195" s="31"/>
      <c r="O195" s="31"/>
      <c r="P195" s="31"/>
      <c r="Q195" s="31"/>
      <c r="R195" s="31"/>
      <c r="S195" s="32"/>
      <c r="T195" s="33"/>
      <c r="U195" s="31"/>
      <c r="V195" s="31"/>
      <c r="W195" s="31"/>
      <c r="X195" s="31"/>
      <c r="Y195" s="31"/>
      <c r="Z195" s="31"/>
      <c r="AA195" s="32"/>
      <c r="AB195" s="53"/>
      <c r="AC195" s="37"/>
      <c r="AD195" s="37"/>
      <c r="AE195" s="37"/>
      <c r="AF195" s="37"/>
      <c r="AG195" s="14"/>
    </row>
    <row r="196" spans="4:33" ht="15.75" customHeight="1" x14ac:dyDescent="0.75">
      <c r="D196" s="30"/>
      <c r="E196" s="31"/>
      <c r="F196" s="31"/>
      <c r="G196" s="31"/>
      <c r="H196" s="31"/>
      <c r="I196" s="31"/>
      <c r="J196" s="31"/>
      <c r="K196" s="32"/>
      <c r="L196" s="33"/>
      <c r="M196" s="31"/>
      <c r="N196" s="31"/>
      <c r="O196" s="31"/>
      <c r="P196" s="31"/>
      <c r="Q196" s="31"/>
      <c r="R196" s="31"/>
      <c r="S196" s="32"/>
      <c r="T196" s="33"/>
      <c r="U196" s="31"/>
      <c r="V196" s="31"/>
      <c r="W196" s="31"/>
      <c r="X196" s="31"/>
      <c r="Y196" s="31"/>
      <c r="Z196" s="31"/>
      <c r="AA196" s="32"/>
      <c r="AB196" s="53"/>
      <c r="AC196" s="37"/>
      <c r="AD196" s="37"/>
      <c r="AE196" s="37"/>
      <c r="AF196" s="37"/>
      <c r="AG196" s="14"/>
    </row>
    <row r="197" spans="4:33" ht="15.75" customHeight="1" x14ac:dyDescent="0.75">
      <c r="D197" s="30"/>
      <c r="E197" s="31"/>
      <c r="F197" s="31"/>
      <c r="G197" s="31"/>
      <c r="H197" s="31"/>
      <c r="I197" s="31"/>
      <c r="J197" s="31"/>
      <c r="K197" s="32"/>
      <c r="L197" s="33"/>
      <c r="M197" s="31"/>
      <c r="N197" s="31"/>
      <c r="O197" s="31"/>
      <c r="P197" s="31"/>
      <c r="Q197" s="31"/>
      <c r="R197" s="31"/>
      <c r="S197" s="32"/>
      <c r="T197" s="33"/>
      <c r="U197" s="31"/>
      <c r="V197" s="31"/>
      <c r="W197" s="31"/>
      <c r="X197" s="31"/>
      <c r="Y197" s="31"/>
      <c r="Z197" s="31"/>
      <c r="AA197" s="32"/>
      <c r="AB197" s="53"/>
      <c r="AC197" s="37"/>
      <c r="AD197" s="37"/>
      <c r="AE197" s="37"/>
      <c r="AF197" s="37"/>
      <c r="AG197" s="14"/>
    </row>
    <row r="198" spans="4:33" ht="15.75" customHeight="1" x14ac:dyDescent="0.75">
      <c r="D198" s="30"/>
      <c r="E198" s="31"/>
      <c r="F198" s="31"/>
      <c r="G198" s="31"/>
      <c r="H198" s="31"/>
      <c r="I198" s="31"/>
      <c r="J198" s="31"/>
      <c r="K198" s="32"/>
      <c r="L198" s="33"/>
      <c r="M198" s="31"/>
      <c r="N198" s="31"/>
      <c r="O198" s="31"/>
      <c r="P198" s="31"/>
      <c r="Q198" s="31"/>
      <c r="R198" s="31"/>
      <c r="S198" s="32"/>
      <c r="T198" s="33"/>
      <c r="U198" s="31"/>
      <c r="V198" s="31"/>
      <c r="W198" s="31"/>
      <c r="X198" s="31"/>
      <c r="Y198" s="31"/>
      <c r="Z198" s="31"/>
      <c r="AA198" s="32"/>
      <c r="AB198" s="53"/>
      <c r="AC198" s="37"/>
      <c r="AD198" s="37"/>
      <c r="AE198" s="37"/>
      <c r="AF198" s="37"/>
      <c r="AG198" s="14"/>
    </row>
    <row r="199" spans="4:33" ht="15.75" customHeight="1" x14ac:dyDescent="0.75">
      <c r="D199" s="30"/>
      <c r="E199" s="31"/>
      <c r="F199" s="31"/>
      <c r="G199" s="31"/>
      <c r="H199" s="31"/>
      <c r="I199" s="31"/>
      <c r="J199" s="31"/>
      <c r="K199" s="32"/>
      <c r="L199" s="33"/>
      <c r="M199" s="31"/>
      <c r="N199" s="31"/>
      <c r="O199" s="31"/>
      <c r="P199" s="31"/>
      <c r="Q199" s="31"/>
      <c r="R199" s="31"/>
      <c r="S199" s="32"/>
      <c r="T199" s="33"/>
      <c r="U199" s="31"/>
      <c r="V199" s="31"/>
      <c r="W199" s="31"/>
      <c r="X199" s="31"/>
      <c r="Y199" s="31"/>
      <c r="Z199" s="31"/>
      <c r="AA199" s="32"/>
      <c r="AB199" s="53"/>
      <c r="AC199" s="37"/>
      <c r="AD199" s="37"/>
      <c r="AE199" s="37"/>
      <c r="AF199" s="37"/>
      <c r="AG199" s="14"/>
    </row>
    <row r="200" spans="4:33" ht="15.75" customHeight="1" x14ac:dyDescent="0.75">
      <c r="D200" s="30"/>
      <c r="E200" s="31"/>
      <c r="F200" s="31"/>
      <c r="G200" s="31"/>
      <c r="H200" s="31"/>
      <c r="I200" s="31"/>
      <c r="J200" s="31"/>
      <c r="K200" s="32"/>
      <c r="L200" s="33"/>
      <c r="M200" s="31"/>
      <c r="N200" s="31"/>
      <c r="O200" s="31"/>
      <c r="P200" s="31"/>
      <c r="Q200" s="31"/>
      <c r="R200" s="31"/>
      <c r="S200" s="32"/>
      <c r="T200" s="33"/>
      <c r="U200" s="31"/>
      <c r="V200" s="31"/>
      <c r="W200" s="31"/>
      <c r="X200" s="31"/>
      <c r="Y200" s="31"/>
      <c r="Z200" s="31"/>
      <c r="AA200" s="32"/>
      <c r="AB200" s="53"/>
      <c r="AC200" s="37"/>
      <c r="AD200" s="37"/>
      <c r="AE200" s="37"/>
      <c r="AF200" s="37"/>
      <c r="AG200" s="14"/>
    </row>
    <row r="201" spans="4:33" ht="15.75" customHeight="1" x14ac:dyDescent="0.75">
      <c r="D201" s="30"/>
      <c r="E201" s="31"/>
      <c r="F201" s="31"/>
      <c r="G201" s="31"/>
      <c r="H201" s="31"/>
      <c r="I201" s="31"/>
      <c r="J201" s="31"/>
      <c r="K201" s="32"/>
      <c r="L201" s="33"/>
      <c r="M201" s="31"/>
      <c r="N201" s="31"/>
      <c r="O201" s="31"/>
      <c r="P201" s="31"/>
      <c r="Q201" s="31"/>
      <c r="R201" s="31"/>
      <c r="S201" s="32"/>
      <c r="T201" s="33"/>
      <c r="U201" s="31"/>
      <c r="V201" s="31"/>
      <c r="W201" s="31"/>
      <c r="X201" s="31"/>
      <c r="Y201" s="31"/>
      <c r="Z201" s="31"/>
      <c r="AA201" s="32"/>
      <c r="AB201" s="53"/>
      <c r="AC201" s="37"/>
      <c r="AD201" s="37"/>
      <c r="AE201" s="37"/>
      <c r="AF201" s="37"/>
      <c r="AG201" s="14"/>
    </row>
    <row r="202" spans="4:33" ht="15.75" customHeight="1" x14ac:dyDescent="0.75">
      <c r="D202" s="30"/>
      <c r="E202" s="31"/>
      <c r="F202" s="31"/>
      <c r="G202" s="31"/>
      <c r="H202" s="31"/>
      <c r="I202" s="31"/>
      <c r="J202" s="31"/>
      <c r="K202" s="32"/>
      <c r="L202" s="33"/>
      <c r="M202" s="31"/>
      <c r="N202" s="31"/>
      <c r="O202" s="31"/>
      <c r="P202" s="31"/>
      <c r="Q202" s="31"/>
      <c r="R202" s="31"/>
      <c r="S202" s="32"/>
      <c r="T202" s="33"/>
      <c r="U202" s="31"/>
      <c r="V202" s="31"/>
      <c r="W202" s="31"/>
      <c r="X202" s="31"/>
      <c r="Y202" s="31"/>
      <c r="Z202" s="31"/>
      <c r="AA202" s="32"/>
      <c r="AB202" s="53"/>
      <c r="AC202" s="37"/>
      <c r="AD202" s="37"/>
      <c r="AE202" s="37"/>
      <c r="AF202" s="37"/>
      <c r="AG202" s="14"/>
    </row>
    <row r="203" spans="4:33" ht="15.75" customHeight="1" x14ac:dyDescent="0.75">
      <c r="D203" s="30"/>
      <c r="E203" s="31"/>
      <c r="F203" s="31"/>
      <c r="G203" s="31"/>
      <c r="H203" s="31"/>
      <c r="I203" s="31"/>
      <c r="J203" s="31"/>
      <c r="K203" s="32"/>
      <c r="L203" s="33"/>
      <c r="M203" s="31"/>
      <c r="N203" s="31"/>
      <c r="O203" s="31"/>
      <c r="P203" s="31"/>
      <c r="Q203" s="31"/>
      <c r="R203" s="31"/>
      <c r="S203" s="32"/>
      <c r="T203" s="33"/>
      <c r="U203" s="31"/>
      <c r="V203" s="31"/>
      <c r="W203" s="31"/>
      <c r="X203" s="31"/>
      <c r="Y203" s="31"/>
      <c r="Z203" s="31"/>
      <c r="AA203" s="32"/>
      <c r="AB203" s="53"/>
      <c r="AC203" s="37"/>
      <c r="AD203" s="37"/>
      <c r="AE203" s="37"/>
      <c r="AF203" s="37"/>
      <c r="AG203" s="14"/>
    </row>
    <row r="204" spans="4:33" ht="15.75" customHeight="1" x14ac:dyDescent="0.75">
      <c r="D204" s="30"/>
      <c r="E204" s="31"/>
      <c r="F204" s="31"/>
      <c r="G204" s="31"/>
      <c r="H204" s="31"/>
      <c r="I204" s="31"/>
      <c r="J204" s="31"/>
      <c r="K204" s="32"/>
      <c r="L204" s="33"/>
      <c r="M204" s="31"/>
      <c r="N204" s="31"/>
      <c r="O204" s="31"/>
      <c r="P204" s="31"/>
      <c r="Q204" s="31"/>
      <c r="R204" s="31"/>
      <c r="S204" s="32"/>
      <c r="T204" s="33"/>
      <c r="U204" s="31"/>
      <c r="V204" s="31"/>
      <c r="W204" s="31"/>
      <c r="X204" s="31"/>
      <c r="Y204" s="31"/>
      <c r="Z204" s="31"/>
      <c r="AA204" s="32"/>
      <c r="AB204" s="53"/>
      <c r="AC204" s="37"/>
      <c r="AD204" s="37"/>
      <c r="AE204" s="37"/>
      <c r="AF204" s="37"/>
      <c r="AG204" s="14"/>
    </row>
    <row r="205" spans="4:33" ht="15.75" customHeight="1" x14ac:dyDescent="0.75">
      <c r="D205" s="30"/>
      <c r="E205" s="31"/>
      <c r="F205" s="31"/>
      <c r="G205" s="31"/>
      <c r="H205" s="31"/>
      <c r="I205" s="31"/>
      <c r="J205" s="31"/>
      <c r="K205" s="32"/>
      <c r="L205" s="33"/>
      <c r="M205" s="31"/>
      <c r="N205" s="31"/>
      <c r="O205" s="31"/>
      <c r="P205" s="31"/>
      <c r="Q205" s="31"/>
      <c r="R205" s="31"/>
      <c r="S205" s="32"/>
      <c r="T205" s="33"/>
      <c r="U205" s="31"/>
      <c r="V205" s="31"/>
      <c r="W205" s="31"/>
      <c r="X205" s="31"/>
      <c r="Y205" s="31"/>
      <c r="Z205" s="31"/>
      <c r="AA205" s="32"/>
      <c r="AB205" s="53"/>
      <c r="AC205" s="37"/>
      <c r="AD205" s="37"/>
      <c r="AE205" s="37"/>
      <c r="AF205" s="37"/>
      <c r="AG205" s="14"/>
    </row>
    <row r="206" spans="4:33" ht="15.75" customHeight="1" x14ac:dyDescent="0.75">
      <c r="D206" s="30"/>
      <c r="E206" s="31"/>
      <c r="F206" s="31"/>
      <c r="G206" s="31"/>
      <c r="H206" s="31"/>
      <c r="I206" s="31"/>
      <c r="J206" s="31"/>
      <c r="K206" s="32"/>
      <c r="L206" s="33"/>
      <c r="M206" s="31"/>
      <c r="N206" s="31"/>
      <c r="O206" s="31"/>
      <c r="P206" s="31"/>
      <c r="Q206" s="31"/>
      <c r="R206" s="31"/>
      <c r="S206" s="32"/>
      <c r="T206" s="33"/>
      <c r="U206" s="31"/>
      <c r="V206" s="31"/>
      <c r="W206" s="31"/>
      <c r="X206" s="31"/>
      <c r="Y206" s="31"/>
      <c r="Z206" s="31"/>
      <c r="AA206" s="32"/>
      <c r="AB206" s="53"/>
      <c r="AC206" s="37"/>
      <c r="AD206" s="37"/>
      <c r="AE206" s="37"/>
      <c r="AF206" s="37"/>
      <c r="AG206" s="14"/>
    </row>
    <row r="207" spans="4:33" ht="15.75" customHeight="1" x14ac:dyDescent="0.75">
      <c r="D207" s="30"/>
      <c r="E207" s="31"/>
      <c r="F207" s="31"/>
      <c r="G207" s="31"/>
      <c r="H207" s="31"/>
      <c r="I207" s="31"/>
      <c r="J207" s="31"/>
      <c r="K207" s="32"/>
      <c r="L207" s="33"/>
      <c r="M207" s="31"/>
      <c r="N207" s="31"/>
      <c r="O207" s="31"/>
      <c r="P207" s="31"/>
      <c r="Q207" s="31"/>
      <c r="R207" s="31"/>
      <c r="S207" s="32"/>
      <c r="T207" s="33"/>
      <c r="U207" s="31"/>
      <c r="V207" s="31"/>
      <c r="W207" s="31"/>
      <c r="X207" s="31"/>
      <c r="Y207" s="31"/>
      <c r="Z207" s="31"/>
      <c r="AA207" s="32"/>
      <c r="AB207" s="53"/>
      <c r="AC207" s="37"/>
      <c r="AD207" s="37"/>
      <c r="AE207" s="37"/>
      <c r="AF207" s="37"/>
      <c r="AG207" s="14"/>
    </row>
    <row r="208" spans="4:33" ht="15.75" customHeight="1" x14ac:dyDescent="0.75">
      <c r="D208" s="30"/>
      <c r="E208" s="31"/>
      <c r="F208" s="31"/>
      <c r="G208" s="31"/>
      <c r="H208" s="31"/>
      <c r="I208" s="31"/>
      <c r="J208" s="31"/>
      <c r="K208" s="32"/>
      <c r="L208" s="33"/>
      <c r="M208" s="31"/>
      <c r="N208" s="31"/>
      <c r="O208" s="31"/>
      <c r="P208" s="31"/>
      <c r="Q208" s="31"/>
      <c r="R208" s="31"/>
      <c r="S208" s="32"/>
      <c r="T208" s="33"/>
      <c r="U208" s="31"/>
      <c r="V208" s="31"/>
      <c r="W208" s="31"/>
      <c r="X208" s="31"/>
      <c r="Y208" s="31"/>
      <c r="Z208" s="31"/>
      <c r="AA208" s="32"/>
      <c r="AB208" s="53"/>
      <c r="AC208" s="37"/>
      <c r="AD208" s="37"/>
      <c r="AE208" s="37"/>
      <c r="AF208" s="37"/>
      <c r="AG208" s="14"/>
    </row>
    <row r="209" spans="4:33" ht="15.75" customHeight="1" x14ac:dyDescent="0.75">
      <c r="D209" s="30"/>
      <c r="E209" s="31"/>
      <c r="F209" s="31"/>
      <c r="G209" s="31"/>
      <c r="H209" s="31"/>
      <c r="I209" s="31"/>
      <c r="J209" s="31"/>
      <c r="K209" s="32"/>
      <c r="L209" s="33"/>
      <c r="M209" s="31"/>
      <c r="N209" s="31"/>
      <c r="O209" s="31"/>
      <c r="P209" s="31"/>
      <c r="Q209" s="31"/>
      <c r="R209" s="31"/>
      <c r="S209" s="32"/>
      <c r="T209" s="33"/>
      <c r="U209" s="31"/>
      <c r="V209" s="31"/>
      <c r="W209" s="31"/>
      <c r="X209" s="31"/>
      <c r="Y209" s="31"/>
      <c r="Z209" s="31"/>
      <c r="AA209" s="32"/>
      <c r="AB209" s="53"/>
      <c r="AC209" s="37"/>
      <c r="AD209" s="37"/>
      <c r="AE209" s="37"/>
      <c r="AF209" s="37"/>
      <c r="AG209" s="14"/>
    </row>
    <row r="210" spans="4:33" ht="15.75" customHeight="1" x14ac:dyDescent="0.75">
      <c r="D210" s="30"/>
      <c r="E210" s="31"/>
      <c r="F210" s="31"/>
      <c r="G210" s="31"/>
      <c r="H210" s="31"/>
      <c r="I210" s="31"/>
      <c r="J210" s="31"/>
      <c r="K210" s="32"/>
      <c r="L210" s="33"/>
      <c r="M210" s="31"/>
      <c r="N210" s="31"/>
      <c r="O210" s="31"/>
      <c r="P210" s="31"/>
      <c r="Q210" s="31"/>
      <c r="R210" s="31"/>
      <c r="S210" s="32"/>
      <c r="T210" s="33"/>
      <c r="U210" s="31"/>
      <c r="V210" s="31"/>
      <c r="W210" s="31"/>
      <c r="X210" s="31"/>
      <c r="Y210" s="31"/>
      <c r="Z210" s="31"/>
      <c r="AA210" s="32"/>
      <c r="AB210" s="53"/>
      <c r="AC210" s="37"/>
      <c r="AD210" s="37"/>
      <c r="AE210" s="37"/>
      <c r="AF210" s="37"/>
      <c r="AG210" s="14"/>
    </row>
    <row r="211" spans="4:33" ht="15.75" customHeight="1" x14ac:dyDescent="0.75">
      <c r="D211" s="30"/>
      <c r="E211" s="31"/>
      <c r="F211" s="31"/>
      <c r="G211" s="31"/>
      <c r="H211" s="31"/>
      <c r="I211" s="31"/>
      <c r="J211" s="31"/>
      <c r="K211" s="32"/>
      <c r="L211" s="33"/>
      <c r="M211" s="31"/>
      <c r="N211" s="31"/>
      <c r="O211" s="31"/>
      <c r="P211" s="31"/>
      <c r="Q211" s="31"/>
      <c r="R211" s="31"/>
      <c r="S211" s="32"/>
      <c r="T211" s="33"/>
      <c r="U211" s="31"/>
      <c r="V211" s="31"/>
      <c r="W211" s="31"/>
      <c r="X211" s="31"/>
      <c r="Y211" s="31"/>
      <c r="Z211" s="31"/>
      <c r="AA211" s="32"/>
      <c r="AB211" s="53"/>
      <c r="AC211" s="37"/>
      <c r="AD211" s="37"/>
      <c r="AE211" s="37"/>
      <c r="AF211" s="37"/>
      <c r="AG211" s="14"/>
    </row>
    <row r="212" spans="4:33" ht="15.75" customHeight="1" x14ac:dyDescent="0.75">
      <c r="D212" s="30"/>
      <c r="E212" s="31"/>
      <c r="F212" s="31"/>
      <c r="G212" s="31"/>
      <c r="H212" s="31"/>
      <c r="I212" s="31"/>
      <c r="J212" s="31"/>
      <c r="K212" s="32"/>
      <c r="L212" s="33"/>
      <c r="M212" s="31"/>
      <c r="N212" s="31"/>
      <c r="O212" s="31"/>
      <c r="P212" s="31"/>
      <c r="Q212" s="31"/>
      <c r="R212" s="31"/>
      <c r="S212" s="32"/>
      <c r="T212" s="33"/>
      <c r="U212" s="31"/>
      <c r="V212" s="31"/>
      <c r="W212" s="31"/>
      <c r="X212" s="31"/>
      <c r="Y212" s="31"/>
      <c r="Z212" s="31"/>
      <c r="AA212" s="32"/>
      <c r="AB212" s="53"/>
      <c r="AC212" s="37"/>
      <c r="AD212" s="37"/>
      <c r="AE212" s="37"/>
      <c r="AF212" s="37"/>
      <c r="AG212" s="14"/>
    </row>
    <row r="213" spans="4:33" ht="15.75" customHeight="1" x14ac:dyDescent="0.75">
      <c r="D213" s="30"/>
      <c r="E213" s="31"/>
      <c r="F213" s="31"/>
      <c r="G213" s="31"/>
      <c r="H213" s="31"/>
      <c r="I213" s="31"/>
      <c r="J213" s="31"/>
      <c r="K213" s="32"/>
      <c r="L213" s="33"/>
      <c r="M213" s="31"/>
      <c r="N213" s="31"/>
      <c r="O213" s="31"/>
      <c r="P213" s="31"/>
      <c r="Q213" s="31"/>
      <c r="R213" s="31"/>
      <c r="S213" s="32"/>
      <c r="T213" s="33"/>
      <c r="U213" s="31"/>
      <c r="V213" s="31"/>
      <c r="W213" s="31"/>
      <c r="X213" s="31"/>
      <c r="Y213" s="31"/>
      <c r="Z213" s="31"/>
      <c r="AA213" s="32"/>
      <c r="AB213" s="53"/>
      <c r="AC213" s="37"/>
      <c r="AD213" s="37"/>
      <c r="AE213" s="37"/>
      <c r="AF213" s="37"/>
      <c r="AG213" s="14"/>
    </row>
    <row r="214" spans="4:33" ht="15.75" customHeight="1" x14ac:dyDescent="0.75">
      <c r="D214" s="30"/>
      <c r="E214" s="31"/>
      <c r="F214" s="31"/>
      <c r="G214" s="31"/>
      <c r="H214" s="31"/>
      <c r="I214" s="31"/>
      <c r="J214" s="31"/>
      <c r="K214" s="32"/>
      <c r="L214" s="33"/>
      <c r="M214" s="31"/>
      <c r="N214" s="31"/>
      <c r="O214" s="31"/>
      <c r="P214" s="31"/>
      <c r="Q214" s="31"/>
      <c r="R214" s="31"/>
      <c r="S214" s="32"/>
      <c r="T214" s="33"/>
      <c r="U214" s="31"/>
      <c r="V214" s="31"/>
      <c r="W214" s="31"/>
      <c r="X214" s="31"/>
      <c r="Y214" s="31"/>
      <c r="Z214" s="31"/>
      <c r="AA214" s="32"/>
      <c r="AB214" s="53"/>
      <c r="AC214" s="37"/>
      <c r="AD214" s="37"/>
      <c r="AE214" s="37"/>
      <c r="AF214" s="37"/>
      <c r="AG214" s="14"/>
    </row>
    <row r="215" spans="4:33" ht="15.75" customHeight="1" x14ac:dyDescent="0.75">
      <c r="D215" s="30"/>
      <c r="E215" s="31"/>
      <c r="F215" s="31"/>
      <c r="G215" s="31"/>
      <c r="H215" s="31"/>
      <c r="I215" s="31"/>
      <c r="J215" s="31"/>
      <c r="K215" s="32"/>
      <c r="L215" s="33"/>
      <c r="M215" s="31"/>
      <c r="N215" s="31"/>
      <c r="O215" s="31"/>
      <c r="P215" s="31"/>
      <c r="Q215" s="31"/>
      <c r="R215" s="31"/>
      <c r="S215" s="32"/>
      <c r="T215" s="33"/>
      <c r="U215" s="31"/>
      <c r="V215" s="31"/>
      <c r="W215" s="31"/>
      <c r="X215" s="31"/>
      <c r="Y215" s="31"/>
      <c r="Z215" s="31"/>
      <c r="AA215" s="32"/>
      <c r="AB215" s="53"/>
      <c r="AC215" s="37"/>
      <c r="AD215" s="37"/>
      <c r="AE215" s="37"/>
      <c r="AF215" s="37"/>
      <c r="AG215" s="14"/>
    </row>
    <row r="216" spans="4:33" ht="15.75" customHeight="1" x14ac:dyDescent="0.75">
      <c r="D216" s="30"/>
      <c r="E216" s="31"/>
      <c r="F216" s="31"/>
      <c r="G216" s="31"/>
      <c r="H216" s="31"/>
      <c r="I216" s="31"/>
      <c r="J216" s="31"/>
      <c r="K216" s="32"/>
      <c r="L216" s="33"/>
      <c r="M216" s="31"/>
      <c r="N216" s="31"/>
      <c r="O216" s="31"/>
      <c r="P216" s="31"/>
      <c r="Q216" s="31"/>
      <c r="R216" s="31"/>
      <c r="S216" s="32"/>
      <c r="T216" s="33"/>
      <c r="U216" s="31"/>
      <c r="V216" s="31"/>
      <c r="W216" s="31"/>
      <c r="X216" s="31"/>
      <c r="Y216" s="31"/>
      <c r="Z216" s="31"/>
      <c r="AA216" s="32"/>
      <c r="AB216" s="53"/>
      <c r="AC216" s="37"/>
      <c r="AD216" s="37"/>
      <c r="AE216" s="37"/>
      <c r="AF216" s="37"/>
      <c r="AG216" s="14"/>
    </row>
    <row r="217" spans="4:33" ht="15.75" customHeight="1" x14ac:dyDescent="0.75">
      <c r="D217" s="30"/>
      <c r="E217" s="31"/>
      <c r="F217" s="31"/>
      <c r="G217" s="31"/>
      <c r="H217" s="31"/>
      <c r="I217" s="31"/>
      <c r="J217" s="31"/>
      <c r="K217" s="32"/>
      <c r="L217" s="33"/>
      <c r="M217" s="31"/>
      <c r="N217" s="31"/>
      <c r="O217" s="31"/>
      <c r="P217" s="31"/>
      <c r="Q217" s="31"/>
      <c r="R217" s="31"/>
      <c r="S217" s="32"/>
      <c r="T217" s="33"/>
      <c r="U217" s="31"/>
      <c r="V217" s="31"/>
      <c r="W217" s="31"/>
      <c r="X217" s="31"/>
      <c r="Y217" s="31"/>
      <c r="Z217" s="31"/>
      <c r="AA217" s="32"/>
      <c r="AB217" s="53"/>
      <c r="AC217" s="37"/>
      <c r="AD217" s="37"/>
      <c r="AE217" s="37"/>
      <c r="AF217" s="37"/>
      <c r="AG217" s="14"/>
    </row>
    <row r="218" spans="4:33" ht="15.75" customHeight="1" x14ac:dyDescent="0.75">
      <c r="D218" s="30"/>
      <c r="E218" s="31"/>
      <c r="F218" s="31"/>
      <c r="G218" s="31"/>
      <c r="H218" s="31"/>
      <c r="I218" s="31"/>
      <c r="J218" s="31"/>
      <c r="K218" s="32"/>
      <c r="L218" s="33"/>
      <c r="M218" s="31"/>
      <c r="N218" s="31"/>
      <c r="O218" s="31"/>
      <c r="P218" s="31"/>
      <c r="Q218" s="31"/>
      <c r="R218" s="31"/>
      <c r="S218" s="32"/>
      <c r="T218" s="33"/>
      <c r="U218" s="31"/>
      <c r="V218" s="31"/>
      <c r="W218" s="31"/>
      <c r="X218" s="31"/>
      <c r="Y218" s="31"/>
      <c r="Z218" s="31"/>
      <c r="AA218" s="32"/>
      <c r="AB218" s="53"/>
      <c r="AC218" s="37"/>
      <c r="AD218" s="37"/>
      <c r="AE218" s="37"/>
      <c r="AF218" s="37"/>
      <c r="AG218" s="14"/>
    </row>
    <row r="219" spans="4:33" ht="15.75" customHeight="1" x14ac:dyDescent="0.75">
      <c r="D219" s="30"/>
      <c r="E219" s="31"/>
      <c r="F219" s="31"/>
      <c r="G219" s="31"/>
      <c r="H219" s="31"/>
      <c r="I219" s="31"/>
      <c r="J219" s="31"/>
      <c r="K219" s="32"/>
      <c r="L219" s="33"/>
      <c r="M219" s="31"/>
      <c r="N219" s="31"/>
      <c r="O219" s="31"/>
      <c r="P219" s="31"/>
      <c r="Q219" s="31"/>
      <c r="R219" s="31"/>
      <c r="S219" s="32"/>
      <c r="T219" s="33"/>
      <c r="U219" s="31"/>
      <c r="V219" s="31"/>
      <c r="W219" s="31"/>
      <c r="X219" s="31"/>
      <c r="Y219" s="31"/>
      <c r="Z219" s="31"/>
      <c r="AA219" s="32"/>
      <c r="AB219" s="53"/>
      <c r="AC219" s="37"/>
      <c r="AD219" s="37"/>
      <c r="AE219" s="37"/>
      <c r="AF219" s="37"/>
      <c r="AG219" s="14"/>
    </row>
    <row r="220" spans="4:33" ht="15.75" customHeight="1" x14ac:dyDescent="0.75">
      <c r="D220" s="30"/>
      <c r="E220" s="31"/>
      <c r="F220" s="31"/>
      <c r="G220" s="31"/>
      <c r="H220" s="31"/>
      <c r="I220" s="31"/>
      <c r="J220" s="31"/>
      <c r="K220" s="32"/>
      <c r="L220" s="33"/>
      <c r="M220" s="31"/>
      <c r="N220" s="31"/>
      <c r="O220" s="31"/>
      <c r="P220" s="31"/>
      <c r="Q220" s="31"/>
      <c r="R220" s="31"/>
      <c r="S220" s="32"/>
      <c r="T220" s="33"/>
      <c r="U220" s="31"/>
      <c r="V220" s="31"/>
      <c r="W220" s="31"/>
      <c r="X220" s="31"/>
      <c r="Y220" s="31"/>
      <c r="Z220" s="31"/>
      <c r="AA220" s="32"/>
      <c r="AB220" s="53"/>
      <c r="AC220" s="37"/>
      <c r="AD220" s="37"/>
      <c r="AE220" s="37"/>
      <c r="AF220" s="37"/>
      <c r="AG220" s="14"/>
    </row>
    <row r="221" spans="4:33" ht="15.75" customHeight="1" x14ac:dyDescent="0.75">
      <c r="D221" s="30"/>
      <c r="E221" s="31"/>
      <c r="F221" s="31"/>
      <c r="G221" s="31"/>
      <c r="H221" s="31"/>
      <c r="I221" s="31"/>
      <c r="J221" s="31"/>
      <c r="K221" s="32"/>
      <c r="L221" s="33"/>
      <c r="M221" s="31"/>
      <c r="N221" s="31"/>
      <c r="O221" s="31"/>
      <c r="P221" s="31"/>
      <c r="Q221" s="31"/>
      <c r="R221" s="31"/>
      <c r="S221" s="32"/>
      <c r="T221" s="33"/>
      <c r="U221" s="31"/>
      <c r="V221" s="31"/>
      <c r="W221" s="31"/>
      <c r="X221" s="31"/>
      <c r="Y221" s="31"/>
      <c r="Z221" s="31"/>
      <c r="AA221" s="32"/>
      <c r="AB221" s="53"/>
      <c r="AC221" s="37"/>
      <c r="AD221" s="37"/>
      <c r="AE221" s="37"/>
      <c r="AF221" s="37"/>
      <c r="AG221" s="14"/>
    </row>
    <row r="222" spans="4:33" ht="15.75" customHeight="1" x14ac:dyDescent="0.75">
      <c r="D222" s="30"/>
      <c r="E222" s="31"/>
      <c r="F222" s="31"/>
      <c r="G222" s="31"/>
      <c r="H222" s="31"/>
      <c r="I222" s="31"/>
      <c r="J222" s="31"/>
      <c r="K222" s="32"/>
      <c r="L222" s="33"/>
      <c r="M222" s="31"/>
      <c r="N222" s="31"/>
      <c r="O222" s="31"/>
      <c r="P222" s="31"/>
      <c r="Q222" s="31"/>
      <c r="R222" s="31"/>
      <c r="S222" s="32"/>
      <c r="T222" s="33"/>
      <c r="U222" s="31"/>
      <c r="V222" s="31"/>
      <c r="W222" s="31"/>
      <c r="X222" s="31"/>
      <c r="Y222" s="31"/>
      <c r="Z222" s="31"/>
      <c r="AA222" s="32"/>
      <c r="AB222" s="53"/>
      <c r="AC222" s="37"/>
      <c r="AD222" s="37"/>
      <c r="AE222" s="37"/>
      <c r="AF222" s="37"/>
      <c r="AG222" s="14"/>
    </row>
    <row r="223" spans="4:33" ht="15.75" customHeight="1" x14ac:dyDescent="0.75">
      <c r="D223" s="30"/>
      <c r="E223" s="31"/>
      <c r="F223" s="31"/>
      <c r="G223" s="31"/>
      <c r="H223" s="31"/>
      <c r="I223" s="31"/>
      <c r="J223" s="31"/>
      <c r="K223" s="32"/>
      <c r="L223" s="33"/>
      <c r="M223" s="31"/>
      <c r="N223" s="31"/>
      <c r="O223" s="31"/>
      <c r="P223" s="31"/>
      <c r="Q223" s="31"/>
      <c r="R223" s="31"/>
      <c r="S223" s="32"/>
      <c r="T223" s="33"/>
      <c r="U223" s="31"/>
      <c r="V223" s="31"/>
      <c r="W223" s="31"/>
      <c r="X223" s="31"/>
      <c r="Y223" s="31"/>
      <c r="Z223" s="31"/>
      <c r="AA223" s="32"/>
      <c r="AB223" s="53"/>
      <c r="AC223" s="37"/>
      <c r="AD223" s="37"/>
      <c r="AE223" s="37"/>
      <c r="AF223" s="37"/>
      <c r="AG223" s="14"/>
    </row>
    <row r="224" spans="4:33" ht="15.75" customHeight="1" x14ac:dyDescent="0.75">
      <c r="D224" s="30"/>
      <c r="E224" s="31"/>
      <c r="F224" s="31"/>
      <c r="G224" s="31"/>
      <c r="H224" s="31"/>
      <c r="I224" s="31"/>
      <c r="J224" s="31"/>
      <c r="K224" s="32"/>
      <c r="L224" s="33"/>
      <c r="M224" s="31"/>
      <c r="N224" s="31"/>
      <c r="O224" s="31"/>
      <c r="P224" s="31"/>
      <c r="Q224" s="31"/>
      <c r="R224" s="31"/>
      <c r="S224" s="32"/>
      <c r="T224" s="33"/>
      <c r="U224" s="31"/>
      <c r="V224" s="31"/>
      <c r="W224" s="31"/>
      <c r="X224" s="31"/>
      <c r="Y224" s="31"/>
      <c r="Z224" s="31"/>
      <c r="AA224" s="32"/>
      <c r="AB224" s="53"/>
      <c r="AC224" s="37"/>
      <c r="AD224" s="37"/>
      <c r="AE224" s="37"/>
      <c r="AF224" s="37"/>
      <c r="AG224" s="14"/>
    </row>
    <row r="225" spans="4:33" ht="15.75" customHeight="1" x14ac:dyDescent="0.75">
      <c r="D225" s="30"/>
      <c r="E225" s="31"/>
      <c r="F225" s="31"/>
      <c r="G225" s="31"/>
      <c r="H225" s="31"/>
      <c r="I225" s="31"/>
      <c r="J225" s="31"/>
      <c r="K225" s="32"/>
      <c r="L225" s="33"/>
      <c r="M225" s="31"/>
      <c r="N225" s="31"/>
      <c r="O225" s="31"/>
      <c r="P225" s="31"/>
      <c r="Q225" s="31"/>
      <c r="R225" s="31"/>
      <c r="S225" s="32"/>
      <c r="T225" s="33"/>
      <c r="U225" s="31"/>
      <c r="V225" s="31"/>
      <c r="W225" s="31"/>
      <c r="X225" s="31"/>
      <c r="Y225" s="31"/>
      <c r="Z225" s="31"/>
      <c r="AA225" s="32"/>
      <c r="AB225" s="53"/>
      <c r="AC225" s="37"/>
      <c r="AD225" s="37"/>
      <c r="AE225" s="37"/>
      <c r="AF225" s="37"/>
      <c r="AG225" s="14"/>
    </row>
    <row r="226" spans="4:33" ht="15.75" customHeight="1" x14ac:dyDescent="0.75">
      <c r="D226" s="30"/>
      <c r="E226" s="31"/>
      <c r="F226" s="31"/>
      <c r="G226" s="31"/>
      <c r="H226" s="31"/>
      <c r="I226" s="31"/>
      <c r="J226" s="31"/>
      <c r="K226" s="32"/>
      <c r="L226" s="33"/>
      <c r="M226" s="31"/>
      <c r="N226" s="31"/>
      <c r="O226" s="31"/>
      <c r="P226" s="31"/>
      <c r="Q226" s="31"/>
      <c r="R226" s="31"/>
      <c r="S226" s="32"/>
      <c r="T226" s="33"/>
      <c r="U226" s="31"/>
      <c r="V226" s="31"/>
      <c r="W226" s="31"/>
      <c r="X226" s="31"/>
      <c r="Y226" s="31"/>
      <c r="Z226" s="31"/>
      <c r="AA226" s="32"/>
      <c r="AB226" s="53"/>
      <c r="AC226" s="37"/>
      <c r="AD226" s="37"/>
      <c r="AE226" s="37"/>
      <c r="AF226" s="37"/>
      <c r="AG226" s="14"/>
    </row>
    <row r="227" spans="4:33" ht="15.75" customHeight="1" x14ac:dyDescent="0.75">
      <c r="D227" s="30"/>
      <c r="E227" s="31"/>
      <c r="F227" s="31"/>
      <c r="G227" s="31"/>
      <c r="H227" s="31"/>
      <c r="I227" s="31"/>
      <c r="J227" s="31"/>
      <c r="K227" s="32"/>
      <c r="L227" s="33"/>
      <c r="M227" s="31"/>
      <c r="N227" s="31"/>
      <c r="O227" s="31"/>
      <c r="P227" s="31"/>
      <c r="Q227" s="31"/>
      <c r="R227" s="31"/>
      <c r="S227" s="32"/>
      <c r="T227" s="33"/>
      <c r="U227" s="31"/>
      <c r="V227" s="31"/>
      <c r="W227" s="31"/>
      <c r="X227" s="31"/>
      <c r="Y227" s="31"/>
      <c r="Z227" s="31"/>
      <c r="AA227" s="32"/>
      <c r="AB227" s="53"/>
      <c r="AC227" s="37"/>
      <c r="AD227" s="37"/>
      <c r="AE227" s="37"/>
      <c r="AF227" s="37"/>
      <c r="AG227" s="14"/>
    </row>
    <row r="228" spans="4:33" ht="15.75" customHeight="1" x14ac:dyDescent="0.75">
      <c r="D228" s="30"/>
      <c r="E228" s="31"/>
      <c r="F228" s="31"/>
      <c r="G228" s="31"/>
      <c r="H228" s="31"/>
      <c r="I228" s="31"/>
      <c r="J228" s="31"/>
      <c r="K228" s="32"/>
      <c r="L228" s="33"/>
      <c r="M228" s="31"/>
      <c r="N228" s="31"/>
      <c r="O228" s="31"/>
      <c r="P228" s="31"/>
      <c r="Q228" s="31"/>
      <c r="R228" s="31"/>
      <c r="S228" s="32"/>
      <c r="T228" s="33"/>
      <c r="U228" s="31"/>
      <c r="V228" s="31"/>
      <c r="W228" s="31"/>
      <c r="X228" s="31"/>
      <c r="Y228" s="31"/>
      <c r="Z228" s="31"/>
      <c r="AA228" s="32"/>
      <c r="AB228" s="53"/>
      <c r="AC228" s="37"/>
      <c r="AD228" s="37"/>
      <c r="AE228" s="37"/>
      <c r="AF228" s="37"/>
      <c r="AG228" s="14"/>
    </row>
    <row r="229" spans="4:33" ht="15.75" customHeight="1" x14ac:dyDescent="0.75">
      <c r="D229" s="30"/>
      <c r="E229" s="31"/>
      <c r="F229" s="31"/>
      <c r="G229" s="31"/>
      <c r="H229" s="31"/>
      <c r="I229" s="31"/>
      <c r="J229" s="31"/>
      <c r="K229" s="32"/>
      <c r="L229" s="33"/>
      <c r="M229" s="31"/>
      <c r="N229" s="31"/>
      <c r="O229" s="31"/>
      <c r="P229" s="31"/>
      <c r="Q229" s="31"/>
      <c r="R229" s="31"/>
      <c r="S229" s="32"/>
      <c r="T229" s="33"/>
      <c r="U229" s="31"/>
      <c r="V229" s="31"/>
      <c r="W229" s="31"/>
      <c r="X229" s="31"/>
      <c r="Y229" s="31"/>
      <c r="Z229" s="31"/>
      <c r="AA229" s="32"/>
      <c r="AB229" s="53"/>
      <c r="AC229" s="37"/>
      <c r="AD229" s="37"/>
      <c r="AE229" s="37"/>
      <c r="AF229" s="37"/>
      <c r="AG229" s="14"/>
    </row>
    <row r="230" spans="4:33" ht="15.75" customHeight="1" x14ac:dyDescent="0.75">
      <c r="D230" s="30"/>
      <c r="E230" s="31"/>
      <c r="F230" s="31"/>
      <c r="G230" s="31"/>
      <c r="H230" s="31"/>
      <c r="I230" s="31"/>
      <c r="J230" s="31"/>
      <c r="K230" s="32"/>
      <c r="L230" s="33"/>
      <c r="M230" s="31"/>
      <c r="N230" s="31"/>
      <c r="O230" s="31"/>
      <c r="P230" s="31"/>
      <c r="Q230" s="31"/>
      <c r="R230" s="31"/>
      <c r="S230" s="32"/>
      <c r="T230" s="33"/>
      <c r="U230" s="31"/>
      <c r="V230" s="31"/>
      <c r="W230" s="31"/>
      <c r="X230" s="31"/>
      <c r="Y230" s="31"/>
      <c r="Z230" s="31"/>
      <c r="AA230" s="32"/>
      <c r="AB230" s="53"/>
      <c r="AC230" s="37"/>
      <c r="AD230" s="37"/>
      <c r="AE230" s="37"/>
      <c r="AF230" s="37"/>
      <c r="AG230" s="14"/>
    </row>
    <row r="231" spans="4:33" ht="15.75" customHeight="1" x14ac:dyDescent="0.75">
      <c r="D231" s="30"/>
      <c r="E231" s="31"/>
      <c r="F231" s="31"/>
      <c r="G231" s="31"/>
      <c r="H231" s="31"/>
      <c r="I231" s="31"/>
      <c r="J231" s="31"/>
      <c r="K231" s="32"/>
      <c r="L231" s="33"/>
      <c r="M231" s="31"/>
      <c r="N231" s="31"/>
      <c r="O231" s="31"/>
      <c r="P231" s="31"/>
      <c r="Q231" s="31"/>
      <c r="R231" s="31"/>
      <c r="S231" s="32"/>
      <c r="T231" s="33"/>
      <c r="U231" s="31"/>
      <c r="V231" s="31"/>
      <c r="W231" s="31"/>
      <c r="X231" s="31"/>
      <c r="Y231" s="31"/>
      <c r="Z231" s="31"/>
      <c r="AA231" s="32"/>
      <c r="AB231" s="53"/>
      <c r="AC231" s="37"/>
      <c r="AD231" s="37"/>
      <c r="AE231" s="37"/>
      <c r="AF231" s="37"/>
      <c r="AG231" s="14"/>
    </row>
    <row r="232" spans="4:33" ht="15.75" customHeight="1" x14ac:dyDescent="0.75">
      <c r="D232" s="30"/>
      <c r="E232" s="31"/>
      <c r="F232" s="31"/>
      <c r="G232" s="31"/>
      <c r="H232" s="31"/>
      <c r="I232" s="31"/>
      <c r="J232" s="31"/>
      <c r="K232" s="32"/>
      <c r="L232" s="33"/>
      <c r="M232" s="31"/>
      <c r="N232" s="31"/>
      <c r="O232" s="31"/>
      <c r="P232" s="31"/>
      <c r="Q232" s="31"/>
      <c r="R232" s="31"/>
      <c r="S232" s="32"/>
      <c r="T232" s="33"/>
      <c r="U232" s="31"/>
      <c r="V232" s="31"/>
      <c r="W232" s="31"/>
      <c r="X232" s="31"/>
      <c r="Y232" s="31"/>
      <c r="Z232" s="31"/>
      <c r="AA232" s="32"/>
      <c r="AB232" s="53"/>
      <c r="AC232" s="37"/>
      <c r="AD232" s="37"/>
      <c r="AE232" s="37"/>
      <c r="AF232" s="37"/>
      <c r="AG232" s="14"/>
    </row>
    <row r="233" spans="4:33" ht="15.75" customHeight="1" x14ac:dyDescent="0.75">
      <c r="D233" s="30"/>
      <c r="E233" s="31"/>
      <c r="F233" s="31"/>
      <c r="G233" s="31"/>
      <c r="H233" s="31"/>
      <c r="I233" s="31"/>
      <c r="J233" s="31"/>
      <c r="K233" s="32"/>
      <c r="L233" s="33"/>
      <c r="M233" s="31"/>
      <c r="N233" s="31"/>
      <c r="O233" s="31"/>
      <c r="P233" s="31"/>
      <c r="Q233" s="31"/>
      <c r="R233" s="31"/>
      <c r="S233" s="32"/>
      <c r="T233" s="33"/>
      <c r="U233" s="31"/>
      <c r="V233" s="31"/>
      <c r="W233" s="31"/>
      <c r="X233" s="31"/>
      <c r="Y233" s="31"/>
      <c r="Z233" s="31"/>
      <c r="AA233" s="32"/>
      <c r="AB233" s="53"/>
      <c r="AC233" s="37"/>
      <c r="AD233" s="37"/>
      <c r="AE233" s="37"/>
      <c r="AF233" s="37"/>
      <c r="AG233" s="14"/>
    </row>
    <row r="234" spans="4:33" ht="15.75" customHeight="1" x14ac:dyDescent="0.75">
      <c r="D234" s="30"/>
      <c r="E234" s="31"/>
      <c r="F234" s="31"/>
      <c r="G234" s="31"/>
      <c r="H234" s="31"/>
      <c r="I234" s="31"/>
      <c r="J234" s="31"/>
      <c r="K234" s="32"/>
      <c r="L234" s="33"/>
      <c r="M234" s="31"/>
      <c r="N234" s="31"/>
      <c r="O234" s="31"/>
      <c r="P234" s="31"/>
      <c r="Q234" s="31"/>
      <c r="R234" s="31"/>
      <c r="S234" s="32"/>
      <c r="T234" s="33"/>
      <c r="U234" s="31"/>
      <c r="V234" s="31"/>
      <c r="W234" s="31"/>
      <c r="X234" s="31"/>
      <c r="Y234" s="31"/>
      <c r="Z234" s="31"/>
      <c r="AA234" s="32"/>
      <c r="AB234" s="53"/>
      <c r="AC234" s="37"/>
      <c r="AD234" s="37"/>
      <c r="AE234" s="37"/>
      <c r="AF234" s="37"/>
      <c r="AG234" s="14"/>
    </row>
    <row r="235" spans="4:33" ht="15.75" customHeight="1" x14ac:dyDescent="0.75">
      <c r="D235" s="30"/>
      <c r="E235" s="31"/>
      <c r="F235" s="31"/>
      <c r="G235" s="31"/>
      <c r="H235" s="31"/>
      <c r="I235" s="31"/>
      <c r="J235" s="31"/>
      <c r="K235" s="32"/>
      <c r="L235" s="33"/>
      <c r="M235" s="31"/>
      <c r="N235" s="31"/>
      <c r="O235" s="31"/>
      <c r="P235" s="31"/>
      <c r="Q235" s="31"/>
      <c r="R235" s="31"/>
      <c r="S235" s="32"/>
      <c r="T235" s="33"/>
      <c r="U235" s="31"/>
      <c r="V235" s="31"/>
      <c r="W235" s="31"/>
      <c r="X235" s="31"/>
      <c r="Y235" s="31"/>
      <c r="Z235" s="31"/>
      <c r="AA235" s="32"/>
      <c r="AB235" s="53"/>
      <c r="AC235" s="37"/>
      <c r="AD235" s="37"/>
      <c r="AE235" s="37"/>
      <c r="AF235" s="37"/>
      <c r="AG235" s="14"/>
    </row>
    <row r="236" spans="4:33" ht="15.75" customHeight="1" x14ac:dyDescent="0.75">
      <c r="D236" s="30"/>
      <c r="E236" s="31"/>
      <c r="F236" s="31"/>
      <c r="G236" s="31"/>
      <c r="H236" s="31"/>
      <c r="I236" s="31"/>
      <c r="J236" s="31"/>
      <c r="K236" s="32"/>
      <c r="L236" s="33"/>
      <c r="M236" s="31"/>
      <c r="N236" s="31"/>
      <c r="O236" s="31"/>
      <c r="P236" s="31"/>
      <c r="Q236" s="31"/>
      <c r="R236" s="31"/>
      <c r="S236" s="32"/>
      <c r="T236" s="33"/>
      <c r="U236" s="31"/>
      <c r="V236" s="31"/>
      <c r="W236" s="31"/>
      <c r="X236" s="31"/>
      <c r="Y236" s="31"/>
      <c r="Z236" s="31"/>
      <c r="AA236" s="32"/>
      <c r="AB236" s="53"/>
      <c r="AC236" s="37"/>
      <c r="AD236" s="37"/>
      <c r="AE236" s="37"/>
      <c r="AF236" s="37"/>
      <c r="AG236" s="14"/>
    </row>
    <row r="237" spans="4:33" ht="15.75" customHeight="1" x14ac:dyDescent="0.75">
      <c r="D237" s="30"/>
      <c r="E237" s="31"/>
      <c r="F237" s="31"/>
      <c r="G237" s="31"/>
      <c r="H237" s="31"/>
      <c r="I237" s="31"/>
      <c r="J237" s="31"/>
      <c r="K237" s="32"/>
      <c r="L237" s="33"/>
      <c r="M237" s="31"/>
      <c r="N237" s="31"/>
      <c r="O237" s="31"/>
      <c r="P237" s="31"/>
      <c r="Q237" s="31"/>
      <c r="R237" s="31"/>
      <c r="S237" s="32"/>
      <c r="T237" s="33"/>
      <c r="U237" s="31"/>
      <c r="V237" s="31"/>
      <c r="W237" s="31"/>
      <c r="X237" s="31"/>
      <c r="Y237" s="31"/>
      <c r="Z237" s="31"/>
      <c r="AA237" s="32"/>
      <c r="AB237" s="53"/>
      <c r="AC237" s="37"/>
      <c r="AD237" s="37"/>
      <c r="AE237" s="37"/>
      <c r="AF237" s="37"/>
      <c r="AG237" s="14"/>
    </row>
    <row r="238" spans="4:33" ht="15.75" customHeight="1" x14ac:dyDescent="0.75">
      <c r="D238" s="30"/>
      <c r="E238" s="31"/>
      <c r="F238" s="31"/>
      <c r="G238" s="31"/>
      <c r="H238" s="31"/>
      <c r="I238" s="31"/>
      <c r="J238" s="31"/>
      <c r="K238" s="32"/>
      <c r="L238" s="33"/>
      <c r="M238" s="31"/>
      <c r="N238" s="31"/>
      <c r="O238" s="31"/>
      <c r="P238" s="31"/>
      <c r="Q238" s="31"/>
      <c r="R238" s="31"/>
      <c r="S238" s="32"/>
      <c r="T238" s="33"/>
      <c r="U238" s="31"/>
      <c r="V238" s="31"/>
      <c r="W238" s="31"/>
      <c r="X238" s="31"/>
      <c r="Y238" s="31"/>
      <c r="Z238" s="31"/>
      <c r="AA238" s="32"/>
      <c r="AB238" s="53"/>
      <c r="AC238" s="37"/>
      <c r="AD238" s="37"/>
      <c r="AE238" s="37"/>
      <c r="AF238" s="37"/>
      <c r="AG238" s="14"/>
    </row>
    <row r="239" spans="4:33" ht="15.75" customHeight="1" x14ac:dyDescent="0.75">
      <c r="D239" s="30"/>
      <c r="E239" s="31"/>
      <c r="F239" s="31"/>
      <c r="G239" s="31"/>
      <c r="H239" s="31"/>
      <c r="I239" s="31"/>
      <c r="J239" s="31"/>
      <c r="K239" s="32"/>
      <c r="L239" s="33"/>
      <c r="M239" s="31"/>
      <c r="N239" s="31"/>
      <c r="O239" s="31"/>
      <c r="P239" s="31"/>
      <c r="Q239" s="31"/>
      <c r="R239" s="31"/>
      <c r="S239" s="32"/>
      <c r="T239" s="33"/>
      <c r="U239" s="31"/>
      <c r="V239" s="31"/>
      <c r="W239" s="31"/>
      <c r="X239" s="31"/>
      <c r="Y239" s="31"/>
      <c r="Z239" s="31"/>
      <c r="AA239" s="32"/>
      <c r="AB239" s="53"/>
      <c r="AC239" s="37"/>
      <c r="AD239" s="37"/>
      <c r="AE239" s="37"/>
      <c r="AF239" s="37"/>
      <c r="AG239" s="14"/>
    </row>
    <row r="240" spans="4:33" ht="15.75" customHeight="1" x14ac:dyDescent="0.75">
      <c r="D240" s="30"/>
      <c r="E240" s="31"/>
      <c r="F240" s="31"/>
      <c r="G240" s="31"/>
      <c r="H240" s="31"/>
      <c r="I240" s="31"/>
      <c r="J240" s="31"/>
      <c r="K240" s="32"/>
      <c r="L240" s="33"/>
      <c r="M240" s="31"/>
      <c r="N240" s="31"/>
      <c r="O240" s="31"/>
      <c r="P240" s="31"/>
      <c r="Q240" s="31"/>
      <c r="R240" s="31"/>
      <c r="S240" s="32"/>
      <c r="T240" s="33"/>
      <c r="U240" s="31"/>
      <c r="V240" s="31"/>
      <c r="W240" s="31"/>
      <c r="X240" s="31"/>
      <c r="Y240" s="31"/>
      <c r="Z240" s="31"/>
      <c r="AA240" s="32"/>
      <c r="AB240" s="53"/>
      <c r="AC240" s="37"/>
      <c r="AD240" s="37"/>
      <c r="AE240" s="37"/>
      <c r="AF240" s="37"/>
      <c r="AG240" s="14"/>
    </row>
    <row r="241" spans="4:33" ht="15.75" customHeight="1" x14ac:dyDescent="0.75">
      <c r="D241" s="30"/>
      <c r="E241" s="31"/>
      <c r="F241" s="31"/>
      <c r="G241" s="31"/>
      <c r="H241" s="31"/>
      <c r="I241" s="31"/>
      <c r="J241" s="31"/>
      <c r="K241" s="32"/>
      <c r="L241" s="33"/>
      <c r="M241" s="31"/>
      <c r="N241" s="31"/>
      <c r="O241" s="31"/>
      <c r="P241" s="31"/>
      <c r="Q241" s="31"/>
      <c r="R241" s="31"/>
      <c r="S241" s="32"/>
      <c r="T241" s="33"/>
      <c r="U241" s="31"/>
      <c r="V241" s="31"/>
      <c r="W241" s="31"/>
      <c r="X241" s="31"/>
      <c r="Y241" s="31"/>
      <c r="Z241" s="31"/>
      <c r="AA241" s="32"/>
      <c r="AB241" s="53"/>
      <c r="AC241" s="37"/>
      <c r="AD241" s="37"/>
      <c r="AE241" s="37"/>
      <c r="AF241" s="37"/>
      <c r="AG241" s="14"/>
    </row>
    <row r="242" spans="4:33" ht="15.75" customHeight="1" x14ac:dyDescent="0.75">
      <c r="D242" s="30"/>
      <c r="E242" s="31"/>
      <c r="F242" s="31"/>
      <c r="G242" s="31"/>
      <c r="H242" s="31"/>
      <c r="I242" s="31"/>
      <c r="J242" s="31"/>
      <c r="K242" s="32"/>
      <c r="L242" s="33"/>
      <c r="M242" s="31"/>
      <c r="N242" s="31"/>
      <c r="O242" s="31"/>
      <c r="P242" s="31"/>
      <c r="Q242" s="31"/>
      <c r="R242" s="31"/>
      <c r="S242" s="32"/>
      <c r="T242" s="33"/>
      <c r="U242" s="31"/>
      <c r="V242" s="31"/>
      <c r="W242" s="31"/>
      <c r="X242" s="31"/>
      <c r="Y242" s="31"/>
      <c r="Z242" s="31"/>
      <c r="AA242" s="32"/>
      <c r="AB242" s="53"/>
      <c r="AC242" s="37"/>
      <c r="AD242" s="37"/>
      <c r="AE242" s="37"/>
      <c r="AF242" s="37"/>
      <c r="AG242" s="14"/>
    </row>
    <row r="243" spans="4:33" ht="15.75" customHeight="1" x14ac:dyDescent="0.75">
      <c r="D243" s="30"/>
      <c r="E243" s="31"/>
      <c r="F243" s="31"/>
      <c r="G243" s="31"/>
      <c r="H243" s="31"/>
      <c r="I243" s="31"/>
      <c r="J243" s="31"/>
      <c r="K243" s="32"/>
      <c r="L243" s="33"/>
      <c r="M243" s="31"/>
      <c r="N243" s="31"/>
      <c r="O243" s="31"/>
      <c r="P243" s="31"/>
      <c r="Q243" s="31"/>
      <c r="R243" s="31"/>
      <c r="S243" s="32"/>
      <c r="T243" s="33"/>
      <c r="U243" s="31"/>
      <c r="V243" s="31"/>
      <c r="W243" s="31"/>
      <c r="X243" s="31"/>
      <c r="Y243" s="31"/>
      <c r="Z243" s="31"/>
      <c r="AA243" s="32"/>
      <c r="AB243" s="53"/>
      <c r="AC243" s="37"/>
      <c r="AD243" s="37"/>
      <c r="AE243" s="37"/>
      <c r="AF243" s="37"/>
      <c r="AG243" s="14"/>
    </row>
    <row r="244" spans="4:33" ht="15.75" customHeight="1" x14ac:dyDescent="0.75">
      <c r="D244" s="30"/>
      <c r="E244" s="31"/>
      <c r="F244" s="31"/>
      <c r="G244" s="31"/>
      <c r="H244" s="31"/>
      <c r="I244" s="31"/>
      <c r="J244" s="31"/>
      <c r="K244" s="32"/>
      <c r="L244" s="33"/>
      <c r="M244" s="31"/>
      <c r="N244" s="31"/>
      <c r="O244" s="31"/>
      <c r="P244" s="31"/>
      <c r="Q244" s="31"/>
      <c r="R244" s="31"/>
      <c r="S244" s="32"/>
      <c r="T244" s="33"/>
      <c r="U244" s="31"/>
      <c r="V244" s="31"/>
      <c r="W244" s="31"/>
      <c r="X244" s="31"/>
      <c r="Y244" s="31"/>
      <c r="Z244" s="31"/>
      <c r="AA244" s="32"/>
      <c r="AB244" s="53"/>
      <c r="AC244" s="37"/>
      <c r="AD244" s="37"/>
      <c r="AE244" s="37"/>
      <c r="AF244" s="37"/>
      <c r="AG244" s="14"/>
    </row>
    <row r="245" spans="4:33" ht="15.75" customHeight="1" x14ac:dyDescent="0.75">
      <c r="D245" s="30"/>
      <c r="E245" s="31"/>
      <c r="F245" s="31"/>
      <c r="G245" s="31"/>
      <c r="H245" s="31"/>
      <c r="I245" s="31"/>
      <c r="J245" s="31"/>
      <c r="K245" s="32"/>
      <c r="L245" s="33"/>
      <c r="M245" s="31"/>
      <c r="N245" s="31"/>
      <c r="O245" s="31"/>
      <c r="P245" s="31"/>
      <c r="Q245" s="31"/>
      <c r="R245" s="31"/>
      <c r="S245" s="32"/>
      <c r="T245" s="33"/>
      <c r="U245" s="31"/>
      <c r="V245" s="31"/>
      <c r="W245" s="31"/>
      <c r="X245" s="31"/>
      <c r="Y245" s="31"/>
      <c r="Z245" s="31"/>
      <c r="AA245" s="32"/>
      <c r="AB245" s="53"/>
      <c r="AC245" s="37"/>
      <c r="AD245" s="37"/>
      <c r="AE245" s="37"/>
      <c r="AF245" s="37"/>
      <c r="AG245" s="14"/>
    </row>
    <row r="246" spans="4:33" ht="15.75" customHeight="1" x14ac:dyDescent="0.75">
      <c r="D246" s="30"/>
      <c r="E246" s="31"/>
      <c r="F246" s="31"/>
      <c r="G246" s="31"/>
      <c r="H246" s="31"/>
      <c r="I246" s="31"/>
      <c r="J246" s="31"/>
      <c r="K246" s="32"/>
      <c r="L246" s="33"/>
      <c r="M246" s="31"/>
      <c r="N246" s="31"/>
      <c r="O246" s="31"/>
      <c r="P246" s="31"/>
      <c r="Q246" s="31"/>
      <c r="R246" s="31"/>
      <c r="S246" s="32"/>
      <c r="T246" s="33"/>
      <c r="U246" s="31"/>
      <c r="V246" s="31"/>
      <c r="W246" s="31"/>
      <c r="X246" s="31"/>
      <c r="Y246" s="31"/>
      <c r="Z246" s="31"/>
      <c r="AA246" s="32"/>
      <c r="AB246" s="53"/>
      <c r="AC246" s="37"/>
      <c r="AD246" s="37"/>
      <c r="AE246" s="37"/>
      <c r="AF246" s="37"/>
      <c r="AG246" s="14"/>
    </row>
    <row r="247" spans="4:33" ht="15.75" customHeight="1" x14ac:dyDescent="0.75">
      <c r="D247" s="30"/>
      <c r="E247" s="31"/>
      <c r="F247" s="31"/>
      <c r="G247" s="31"/>
      <c r="H247" s="31"/>
      <c r="I247" s="31"/>
      <c r="J247" s="31"/>
      <c r="K247" s="32"/>
      <c r="L247" s="33"/>
      <c r="M247" s="31"/>
      <c r="N247" s="31"/>
      <c r="O247" s="31"/>
      <c r="P247" s="31"/>
      <c r="Q247" s="31"/>
      <c r="R247" s="31"/>
      <c r="S247" s="32"/>
      <c r="T247" s="33"/>
      <c r="U247" s="31"/>
      <c r="V247" s="31"/>
      <c r="W247" s="31"/>
      <c r="X247" s="31"/>
      <c r="Y247" s="31"/>
      <c r="Z247" s="31"/>
      <c r="AA247" s="32"/>
      <c r="AB247" s="53"/>
      <c r="AC247" s="37"/>
      <c r="AD247" s="37"/>
      <c r="AE247" s="37"/>
      <c r="AF247" s="37"/>
      <c r="AG247" s="14"/>
    </row>
    <row r="248" spans="4:33" ht="15.75" customHeight="1" x14ac:dyDescent="0.75">
      <c r="D248" s="30"/>
      <c r="E248" s="31"/>
      <c r="F248" s="31"/>
      <c r="G248" s="31"/>
      <c r="H248" s="31"/>
      <c r="I248" s="31"/>
      <c r="J248" s="31"/>
      <c r="K248" s="32"/>
      <c r="L248" s="33"/>
      <c r="M248" s="31"/>
      <c r="N248" s="31"/>
      <c r="O248" s="31"/>
      <c r="P248" s="31"/>
      <c r="Q248" s="31"/>
      <c r="R248" s="31"/>
      <c r="S248" s="32"/>
      <c r="T248" s="33"/>
      <c r="U248" s="31"/>
      <c r="V248" s="31"/>
      <c r="W248" s="31"/>
      <c r="X248" s="31"/>
      <c r="Y248" s="31"/>
      <c r="Z248" s="31"/>
      <c r="AA248" s="32"/>
      <c r="AB248" s="53"/>
      <c r="AC248" s="37"/>
      <c r="AD248" s="37"/>
      <c r="AE248" s="37"/>
      <c r="AF248" s="37"/>
      <c r="AG248" s="14"/>
    </row>
    <row r="249" spans="4:33" ht="15.75" customHeight="1" x14ac:dyDescent="0.75">
      <c r="D249" s="30"/>
      <c r="E249" s="31"/>
      <c r="F249" s="31"/>
      <c r="G249" s="31"/>
      <c r="H249" s="31"/>
      <c r="I249" s="31"/>
      <c r="J249" s="31"/>
      <c r="K249" s="32"/>
      <c r="L249" s="33"/>
      <c r="M249" s="31"/>
      <c r="N249" s="31"/>
      <c r="O249" s="31"/>
      <c r="P249" s="31"/>
      <c r="Q249" s="31"/>
      <c r="R249" s="31"/>
      <c r="S249" s="32"/>
      <c r="T249" s="33"/>
      <c r="U249" s="31"/>
      <c r="V249" s="31"/>
      <c r="W249" s="31"/>
      <c r="X249" s="31"/>
      <c r="Y249" s="31"/>
      <c r="Z249" s="31"/>
      <c r="AA249" s="32"/>
      <c r="AB249" s="53"/>
      <c r="AC249" s="37"/>
      <c r="AD249" s="37"/>
      <c r="AE249" s="37"/>
      <c r="AF249" s="37"/>
      <c r="AG249" s="14"/>
    </row>
    <row r="250" spans="4:33" ht="15.75" customHeight="1" x14ac:dyDescent="0.75">
      <c r="D250" s="30"/>
      <c r="E250" s="31"/>
      <c r="F250" s="31"/>
      <c r="G250" s="31"/>
      <c r="H250" s="31"/>
      <c r="I250" s="31"/>
      <c r="J250" s="31"/>
      <c r="K250" s="32"/>
      <c r="L250" s="33"/>
      <c r="M250" s="31"/>
      <c r="N250" s="31"/>
      <c r="O250" s="31"/>
      <c r="P250" s="31"/>
      <c r="Q250" s="31"/>
      <c r="R250" s="31"/>
      <c r="S250" s="32"/>
      <c r="T250" s="33"/>
      <c r="U250" s="31"/>
      <c r="V250" s="31"/>
      <c r="W250" s="31"/>
      <c r="X250" s="31"/>
      <c r="Y250" s="31"/>
      <c r="Z250" s="31"/>
      <c r="AA250" s="32"/>
      <c r="AB250" s="53"/>
      <c r="AC250" s="37"/>
      <c r="AD250" s="37"/>
      <c r="AE250" s="37"/>
      <c r="AF250" s="37"/>
      <c r="AG250" s="14"/>
    </row>
    <row r="251" spans="4:33" ht="15.75" customHeight="1" x14ac:dyDescent="0.75">
      <c r="D251" s="30"/>
      <c r="E251" s="31"/>
      <c r="F251" s="31"/>
      <c r="G251" s="31"/>
      <c r="H251" s="31"/>
      <c r="I251" s="31"/>
      <c r="J251" s="31"/>
      <c r="K251" s="32"/>
      <c r="L251" s="33"/>
      <c r="M251" s="31"/>
      <c r="N251" s="31"/>
      <c r="O251" s="31"/>
      <c r="P251" s="31"/>
      <c r="Q251" s="31"/>
      <c r="R251" s="31"/>
      <c r="S251" s="32"/>
      <c r="T251" s="33"/>
      <c r="U251" s="31"/>
      <c r="V251" s="31"/>
      <c r="W251" s="31"/>
      <c r="X251" s="31"/>
      <c r="Y251" s="31"/>
      <c r="Z251" s="31"/>
      <c r="AA251" s="32"/>
      <c r="AB251" s="53"/>
      <c r="AC251" s="37"/>
      <c r="AD251" s="37"/>
      <c r="AE251" s="37"/>
      <c r="AF251" s="37"/>
      <c r="AG251" s="14"/>
    </row>
    <row r="252" spans="4:33" ht="15.75" customHeight="1" x14ac:dyDescent="0.75">
      <c r="D252" s="30"/>
      <c r="E252" s="31"/>
      <c r="F252" s="31"/>
      <c r="G252" s="31"/>
      <c r="H252" s="31"/>
      <c r="I252" s="31"/>
      <c r="J252" s="31"/>
      <c r="K252" s="32"/>
      <c r="L252" s="33"/>
      <c r="M252" s="31"/>
      <c r="N252" s="31"/>
      <c r="O252" s="31"/>
      <c r="P252" s="31"/>
      <c r="Q252" s="31"/>
      <c r="R252" s="31"/>
      <c r="S252" s="32"/>
      <c r="T252" s="33"/>
      <c r="U252" s="31"/>
      <c r="V252" s="31"/>
      <c r="W252" s="31"/>
      <c r="X252" s="31"/>
      <c r="Y252" s="31"/>
      <c r="Z252" s="31"/>
      <c r="AA252" s="32"/>
      <c r="AB252" s="53"/>
      <c r="AC252" s="37"/>
      <c r="AD252" s="37"/>
      <c r="AE252" s="37"/>
      <c r="AF252" s="37"/>
      <c r="AG252" s="14"/>
    </row>
    <row r="253" spans="4:33" ht="15.75" customHeight="1" x14ac:dyDescent="0.75">
      <c r="D253" s="30"/>
      <c r="E253" s="31"/>
      <c r="F253" s="31"/>
      <c r="G253" s="31"/>
      <c r="H253" s="31"/>
      <c r="I253" s="31"/>
      <c r="J253" s="31"/>
      <c r="K253" s="32"/>
      <c r="L253" s="33"/>
      <c r="M253" s="31"/>
      <c r="N253" s="31"/>
      <c r="O253" s="31"/>
      <c r="P253" s="31"/>
      <c r="Q253" s="31"/>
      <c r="R253" s="31"/>
      <c r="S253" s="32"/>
      <c r="T253" s="33"/>
      <c r="U253" s="31"/>
      <c r="V253" s="31"/>
      <c r="W253" s="31"/>
      <c r="X253" s="31"/>
      <c r="Y253" s="31"/>
      <c r="Z253" s="31"/>
      <c r="AA253" s="32"/>
      <c r="AB253" s="53"/>
      <c r="AC253" s="37"/>
      <c r="AD253" s="37"/>
      <c r="AE253" s="37"/>
      <c r="AF253" s="37"/>
      <c r="AG253" s="14"/>
    </row>
    <row r="254" spans="4:33" ht="15.75" customHeight="1" x14ac:dyDescent="0.75">
      <c r="D254" s="30"/>
      <c r="E254" s="31"/>
      <c r="F254" s="31"/>
      <c r="G254" s="31"/>
      <c r="H254" s="31"/>
      <c r="I254" s="31"/>
      <c r="J254" s="31"/>
      <c r="K254" s="32"/>
      <c r="L254" s="33"/>
      <c r="M254" s="31"/>
      <c r="N254" s="31"/>
      <c r="O254" s="31"/>
      <c r="P254" s="31"/>
      <c r="Q254" s="31"/>
      <c r="R254" s="31"/>
      <c r="S254" s="32"/>
      <c r="T254" s="33"/>
      <c r="U254" s="31"/>
      <c r="V254" s="31"/>
      <c r="W254" s="31"/>
      <c r="X254" s="31"/>
      <c r="Y254" s="31"/>
      <c r="Z254" s="31"/>
      <c r="AA254" s="32"/>
      <c r="AB254" s="53"/>
      <c r="AC254" s="37"/>
      <c r="AD254" s="37"/>
      <c r="AE254" s="37"/>
      <c r="AF254" s="37"/>
      <c r="AG254" s="14"/>
    </row>
    <row r="255" spans="4:33" ht="15.75" customHeight="1" x14ac:dyDescent="0.75">
      <c r="D255" s="30"/>
      <c r="E255" s="31"/>
      <c r="F255" s="31"/>
      <c r="G255" s="31"/>
      <c r="H255" s="31"/>
      <c r="I255" s="31"/>
      <c r="J255" s="31"/>
      <c r="K255" s="32"/>
      <c r="L255" s="33"/>
      <c r="M255" s="31"/>
      <c r="N255" s="31"/>
      <c r="O255" s="31"/>
      <c r="P255" s="31"/>
      <c r="Q255" s="31"/>
      <c r="R255" s="31"/>
      <c r="S255" s="32"/>
      <c r="T255" s="33"/>
      <c r="U255" s="31"/>
      <c r="V255" s="31"/>
      <c r="W255" s="31"/>
      <c r="X255" s="31"/>
      <c r="Y255" s="31"/>
      <c r="Z255" s="31"/>
      <c r="AA255" s="32"/>
      <c r="AB255" s="53"/>
      <c r="AC255" s="37"/>
      <c r="AD255" s="37"/>
      <c r="AE255" s="37"/>
      <c r="AF255" s="37"/>
      <c r="AG255" s="14"/>
    </row>
    <row r="256" spans="4:33" ht="15.75" customHeight="1" x14ac:dyDescent="0.75">
      <c r="D256" s="30"/>
      <c r="E256" s="31"/>
      <c r="F256" s="31"/>
      <c r="G256" s="31"/>
      <c r="H256" s="31"/>
      <c r="I256" s="31"/>
      <c r="J256" s="31"/>
      <c r="K256" s="32"/>
      <c r="L256" s="33"/>
      <c r="M256" s="31"/>
      <c r="N256" s="31"/>
      <c r="O256" s="31"/>
      <c r="P256" s="31"/>
      <c r="Q256" s="31"/>
      <c r="R256" s="31"/>
      <c r="S256" s="32"/>
      <c r="T256" s="33"/>
      <c r="U256" s="31"/>
      <c r="V256" s="31"/>
      <c r="W256" s="31"/>
      <c r="X256" s="31"/>
      <c r="Y256" s="31"/>
      <c r="Z256" s="31"/>
      <c r="AA256" s="32"/>
      <c r="AB256" s="53"/>
      <c r="AC256" s="37"/>
      <c r="AD256" s="37"/>
      <c r="AE256" s="37"/>
      <c r="AF256" s="37"/>
      <c r="AG256" s="14"/>
    </row>
    <row r="257" spans="4:33" ht="15.75" customHeight="1" x14ac:dyDescent="0.75">
      <c r="D257" s="30"/>
      <c r="E257" s="31"/>
      <c r="F257" s="31"/>
      <c r="G257" s="31"/>
      <c r="H257" s="31"/>
      <c r="I257" s="31"/>
      <c r="J257" s="31"/>
      <c r="K257" s="32"/>
      <c r="L257" s="33"/>
      <c r="M257" s="31"/>
      <c r="N257" s="31"/>
      <c r="O257" s="31"/>
      <c r="P257" s="31"/>
      <c r="Q257" s="31"/>
      <c r="R257" s="31"/>
      <c r="S257" s="32"/>
      <c r="T257" s="33"/>
      <c r="U257" s="31"/>
      <c r="V257" s="31"/>
      <c r="W257" s="31"/>
      <c r="X257" s="31"/>
      <c r="Y257" s="31"/>
      <c r="Z257" s="31"/>
      <c r="AA257" s="32"/>
      <c r="AB257" s="53"/>
      <c r="AC257" s="37"/>
      <c r="AD257" s="37"/>
      <c r="AE257" s="37"/>
      <c r="AF257" s="37"/>
      <c r="AG257" s="14"/>
    </row>
    <row r="258" spans="4:33" ht="15.75" customHeight="1" x14ac:dyDescent="0.75">
      <c r="D258" s="30"/>
      <c r="E258" s="31"/>
      <c r="F258" s="31"/>
      <c r="G258" s="31"/>
      <c r="H258" s="31"/>
      <c r="I258" s="31"/>
      <c r="J258" s="31"/>
      <c r="K258" s="32"/>
      <c r="L258" s="33"/>
      <c r="M258" s="31"/>
      <c r="N258" s="31"/>
      <c r="O258" s="31"/>
      <c r="P258" s="31"/>
      <c r="Q258" s="31"/>
      <c r="R258" s="31"/>
      <c r="S258" s="32"/>
      <c r="T258" s="33"/>
      <c r="U258" s="31"/>
      <c r="V258" s="31"/>
      <c r="W258" s="31"/>
      <c r="X258" s="31"/>
      <c r="Y258" s="31"/>
      <c r="Z258" s="31"/>
      <c r="AA258" s="32"/>
      <c r="AB258" s="53"/>
      <c r="AC258" s="37"/>
      <c r="AD258" s="37"/>
      <c r="AE258" s="37"/>
      <c r="AF258" s="37"/>
      <c r="AG258" s="14"/>
    </row>
    <row r="259" spans="4:33" ht="15.75" customHeight="1" x14ac:dyDescent="0.75">
      <c r="D259" s="30"/>
      <c r="E259" s="31"/>
      <c r="F259" s="31"/>
      <c r="G259" s="31"/>
      <c r="H259" s="31"/>
      <c r="I259" s="31"/>
      <c r="J259" s="31"/>
      <c r="K259" s="32"/>
      <c r="L259" s="33"/>
      <c r="M259" s="31"/>
      <c r="N259" s="31"/>
      <c r="O259" s="31"/>
      <c r="P259" s="31"/>
      <c r="Q259" s="31"/>
      <c r="R259" s="31"/>
      <c r="S259" s="32"/>
      <c r="T259" s="33"/>
      <c r="U259" s="31"/>
      <c r="V259" s="31"/>
      <c r="W259" s="31"/>
      <c r="X259" s="31"/>
      <c r="Y259" s="31"/>
      <c r="Z259" s="31"/>
      <c r="AA259" s="32"/>
      <c r="AB259" s="53"/>
      <c r="AC259" s="37"/>
      <c r="AD259" s="37"/>
      <c r="AE259" s="37"/>
      <c r="AF259" s="37"/>
      <c r="AG259" s="14"/>
    </row>
    <row r="260" spans="4:33" ht="15.75" customHeight="1" x14ac:dyDescent="0.75">
      <c r="D260" s="30"/>
      <c r="E260" s="31"/>
      <c r="F260" s="31"/>
      <c r="G260" s="31"/>
      <c r="H260" s="31"/>
      <c r="I260" s="31"/>
      <c r="J260" s="31"/>
      <c r="K260" s="32"/>
      <c r="L260" s="33"/>
      <c r="M260" s="31"/>
      <c r="N260" s="31"/>
      <c r="O260" s="31"/>
      <c r="P260" s="31"/>
      <c r="Q260" s="31"/>
      <c r="R260" s="31"/>
      <c r="S260" s="32"/>
      <c r="T260" s="33"/>
      <c r="U260" s="31"/>
      <c r="V260" s="31"/>
      <c r="W260" s="31"/>
      <c r="X260" s="31"/>
      <c r="Y260" s="31"/>
      <c r="Z260" s="31"/>
      <c r="AA260" s="32"/>
      <c r="AB260" s="53"/>
      <c r="AC260" s="37"/>
      <c r="AD260" s="37"/>
      <c r="AE260" s="37"/>
      <c r="AF260" s="37"/>
      <c r="AG260" s="14"/>
    </row>
    <row r="261" spans="4:33" ht="15.75" customHeight="1" x14ac:dyDescent="0.75">
      <c r="D261" s="30"/>
      <c r="E261" s="31"/>
      <c r="F261" s="31"/>
      <c r="G261" s="31"/>
      <c r="H261" s="31"/>
      <c r="I261" s="31"/>
      <c r="J261" s="31"/>
      <c r="K261" s="32"/>
      <c r="L261" s="33"/>
      <c r="M261" s="31"/>
      <c r="N261" s="31"/>
      <c r="O261" s="31"/>
      <c r="P261" s="31"/>
      <c r="Q261" s="31"/>
      <c r="R261" s="31"/>
      <c r="S261" s="32"/>
      <c r="T261" s="33"/>
      <c r="U261" s="31"/>
      <c r="V261" s="31"/>
      <c r="W261" s="31"/>
      <c r="X261" s="31"/>
      <c r="Y261" s="31"/>
      <c r="Z261" s="31"/>
      <c r="AA261" s="32"/>
      <c r="AB261" s="53"/>
      <c r="AC261" s="37"/>
      <c r="AD261" s="37"/>
      <c r="AE261" s="37"/>
      <c r="AF261" s="37"/>
      <c r="AG261" s="14"/>
    </row>
    <row r="262" spans="4:33" ht="15.75" customHeight="1" x14ac:dyDescent="0.75">
      <c r="D262" s="30"/>
      <c r="E262" s="31"/>
      <c r="F262" s="31"/>
      <c r="G262" s="31"/>
      <c r="H262" s="31"/>
      <c r="I262" s="31"/>
      <c r="J262" s="31"/>
      <c r="K262" s="32"/>
      <c r="L262" s="33"/>
      <c r="M262" s="31"/>
      <c r="N262" s="31"/>
      <c r="O262" s="31"/>
      <c r="P262" s="31"/>
      <c r="Q262" s="31"/>
      <c r="R262" s="31"/>
      <c r="S262" s="32"/>
      <c r="T262" s="33"/>
      <c r="U262" s="31"/>
      <c r="V262" s="31"/>
      <c r="W262" s="31"/>
      <c r="X262" s="31"/>
      <c r="Y262" s="31"/>
      <c r="Z262" s="31"/>
      <c r="AA262" s="32"/>
      <c r="AB262" s="53"/>
      <c r="AC262" s="37"/>
      <c r="AD262" s="37"/>
      <c r="AE262" s="37"/>
      <c r="AF262" s="37"/>
      <c r="AG262" s="14"/>
    </row>
    <row r="263" spans="4:33" ht="15.75" customHeight="1" x14ac:dyDescent="0.75">
      <c r="D263" s="30"/>
      <c r="E263" s="31"/>
      <c r="F263" s="31"/>
      <c r="G263" s="31"/>
      <c r="H263" s="31"/>
      <c r="I263" s="31"/>
      <c r="J263" s="31"/>
      <c r="K263" s="32"/>
      <c r="L263" s="33"/>
      <c r="M263" s="31"/>
      <c r="N263" s="31"/>
      <c r="O263" s="31"/>
      <c r="P263" s="31"/>
      <c r="Q263" s="31"/>
      <c r="R263" s="31"/>
      <c r="S263" s="32"/>
      <c r="T263" s="33"/>
      <c r="U263" s="31"/>
      <c r="V263" s="31"/>
      <c r="W263" s="31"/>
      <c r="X263" s="31"/>
      <c r="Y263" s="31"/>
      <c r="Z263" s="31"/>
      <c r="AA263" s="32"/>
      <c r="AB263" s="53"/>
      <c r="AC263" s="37"/>
      <c r="AD263" s="37"/>
      <c r="AE263" s="37"/>
      <c r="AF263" s="37"/>
      <c r="AG263" s="14"/>
    </row>
    <row r="264" spans="4:33" ht="15.75" customHeight="1" x14ac:dyDescent="0.75">
      <c r="D264" s="30"/>
      <c r="E264" s="31"/>
      <c r="F264" s="31"/>
      <c r="G264" s="31"/>
      <c r="H264" s="31"/>
      <c r="I264" s="31"/>
      <c r="J264" s="31"/>
      <c r="K264" s="32"/>
      <c r="L264" s="33"/>
      <c r="M264" s="31"/>
      <c r="N264" s="31"/>
      <c r="O264" s="31"/>
      <c r="P264" s="31"/>
      <c r="Q264" s="31"/>
      <c r="R264" s="31"/>
      <c r="S264" s="32"/>
      <c r="T264" s="33"/>
      <c r="U264" s="31"/>
      <c r="V264" s="31"/>
      <c r="W264" s="31"/>
      <c r="X264" s="31"/>
      <c r="Y264" s="31"/>
      <c r="Z264" s="31"/>
      <c r="AA264" s="32"/>
      <c r="AB264" s="53"/>
      <c r="AC264" s="37"/>
      <c r="AD264" s="37"/>
      <c r="AE264" s="37"/>
      <c r="AF264" s="37"/>
      <c r="AG264" s="14"/>
    </row>
    <row r="265" spans="4:33" ht="15.75" customHeight="1" x14ac:dyDescent="0.75">
      <c r="D265" s="30"/>
      <c r="E265" s="31"/>
      <c r="F265" s="31"/>
      <c r="G265" s="31"/>
      <c r="H265" s="31"/>
      <c r="I265" s="31"/>
      <c r="J265" s="31"/>
      <c r="K265" s="32"/>
      <c r="L265" s="33"/>
      <c r="M265" s="31"/>
      <c r="N265" s="31"/>
      <c r="O265" s="31"/>
      <c r="P265" s="31"/>
      <c r="Q265" s="31"/>
      <c r="R265" s="31"/>
      <c r="S265" s="32"/>
      <c r="T265" s="33"/>
      <c r="U265" s="31"/>
      <c r="V265" s="31"/>
      <c r="W265" s="31"/>
      <c r="X265" s="31"/>
      <c r="Y265" s="31"/>
      <c r="Z265" s="31"/>
      <c r="AA265" s="32"/>
      <c r="AB265" s="53"/>
      <c r="AC265" s="37"/>
      <c r="AD265" s="37"/>
      <c r="AE265" s="37"/>
      <c r="AF265" s="37"/>
      <c r="AG265" s="14"/>
    </row>
    <row r="266" spans="4:33" ht="15.75" customHeight="1" x14ac:dyDescent="0.75">
      <c r="D266" s="30"/>
      <c r="E266" s="31"/>
      <c r="F266" s="31"/>
      <c r="G266" s="31"/>
      <c r="H266" s="31"/>
      <c r="I266" s="31"/>
      <c r="J266" s="31"/>
      <c r="K266" s="32"/>
      <c r="L266" s="33"/>
      <c r="M266" s="31"/>
      <c r="N266" s="31"/>
      <c r="O266" s="31"/>
      <c r="P266" s="31"/>
      <c r="Q266" s="31"/>
      <c r="R266" s="31"/>
      <c r="S266" s="32"/>
      <c r="T266" s="33"/>
      <c r="U266" s="31"/>
      <c r="V266" s="31"/>
      <c r="W266" s="31"/>
      <c r="X266" s="31"/>
      <c r="Y266" s="31"/>
      <c r="Z266" s="31"/>
      <c r="AA266" s="32"/>
      <c r="AB266" s="53"/>
      <c r="AC266" s="37"/>
      <c r="AD266" s="37"/>
      <c r="AE266" s="37"/>
      <c r="AF266" s="37"/>
      <c r="AG266" s="14"/>
    </row>
    <row r="267" spans="4:33" ht="15.75" customHeight="1" x14ac:dyDescent="0.75">
      <c r="D267" s="30"/>
      <c r="E267" s="31"/>
      <c r="F267" s="31"/>
      <c r="G267" s="31"/>
      <c r="H267" s="31"/>
      <c r="I267" s="31"/>
      <c r="J267" s="31"/>
      <c r="K267" s="32"/>
      <c r="L267" s="33"/>
      <c r="M267" s="31"/>
      <c r="N267" s="31"/>
      <c r="O267" s="31"/>
      <c r="P267" s="31"/>
      <c r="Q267" s="31"/>
      <c r="R267" s="31"/>
      <c r="S267" s="32"/>
      <c r="T267" s="33"/>
      <c r="U267" s="31"/>
      <c r="V267" s="31"/>
      <c r="W267" s="31"/>
      <c r="X267" s="31"/>
      <c r="Y267" s="31"/>
      <c r="Z267" s="31"/>
      <c r="AA267" s="32"/>
      <c r="AB267" s="53"/>
      <c r="AC267" s="37"/>
      <c r="AD267" s="37"/>
      <c r="AE267" s="37"/>
      <c r="AF267" s="37"/>
      <c r="AG267" s="14"/>
    </row>
    <row r="268" spans="4:33" ht="15.75" customHeight="1" x14ac:dyDescent="0.75">
      <c r="D268" s="30"/>
      <c r="E268" s="31"/>
      <c r="F268" s="31"/>
      <c r="G268" s="31"/>
      <c r="H268" s="31"/>
      <c r="I268" s="31"/>
      <c r="J268" s="31"/>
      <c r="K268" s="32"/>
      <c r="L268" s="33"/>
      <c r="M268" s="31"/>
      <c r="N268" s="31"/>
      <c r="O268" s="31"/>
      <c r="P268" s="31"/>
      <c r="Q268" s="31"/>
      <c r="R268" s="31"/>
      <c r="S268" s="32"/>
      <c r="T268" s="33"/>
      <c r="U268" s="31"/>
      <c r="V268" s="31"/>
      <c r="W268" s="31"/>
      <c r="X268" s="31"/>
      <c r="Y268" s="31"/>
      <c r="Z268" s="31"/>
      <c r="AA268" s="32"/>
      <c r="AB268" s="53"/>
      <c r="AC268" s="37"/>
      <c r="AD268" s="37"/>
      <c r="AE268" s="37"/>
      <c r="AF268" s="37"/>
      <c r="AG268" s="14"/>
    </row>
    <row r="269" spans="4:33" ht="15.75" customHeight="1" x14ac:dyDescent="0.75">
      <c r="D269" s="30"/>
      <c r="E269" s="31"/>
      <c r="F269" s="31"/>
      <c r="G269" s="31"/>
      <c r="H269" s="31"/>
      <c r="I269" s="31"/>
      <c r="J269" s="31"/>
      <c r="K269" s="32"/>
      <c r="L269" s="33"/>
      <c r="M269" s="31"/>
      <c r="N269" s="31"/>
      <c r="O269" s="31"/>
      <c r="P269" s="31"/>
      <c r="Q269" s="31"/>
      <c r="R269" s="31"/>
      <c r="S269" s="32"/>
      <c r="T269" s="33"/>
      <c r="U269" s="31"/>
      <c r="V269" s="31"/>
      <c r="W269" s="31"/>
      <c r="X269" s="31"/>
      <c r="Y269" s="31"/>
      <c r="Z269" s="31"/>
      <c r="AA269" s="32"/>
      <c r="AB269" s="53"/>
      <c r="AC269" s="37"/>
      <c r="AD269" s="37"/>
      <c r="AE269" s="37"/>
      <c r="AF269" s="37"/>
      <c r="AG269" s="14"/>
    </row>
    <row r="270" spans="4:33" ht="15.75" customHeight="1" x14ac:dyDescent="0.75">
      <c r="D270" s="30"/>
      <c r="E270" s="31"/>
      <c r="F270" s="31"/>
      <c r="G270" s="31"/>
      <c r="H270" s="31"/>
      <c r="I270" s="31"/>
      <c r="J270" s="31"/>
      <c r="K270" s="32"/>
      <c r="L270" s="33"/>
      <c r="M270" s="31"/>
      <c r="N270" s="31"/>
      <c r="O270" s="31"/>
      <c r="P270" s="31"/>
      <c r="Q270" s="31"/>
      <c r="R270" s="31"/>
      <c r="S270" s="32"/>
      <c r="T270" s="33"/>
      <c r="U270" s="31"/>
      <c r="V270" s="31"/>
      <c r="W270" s="31"/>
      <c r="X270" s="31"/>
      <c r="Y270" s="31"/>
      <c r="Z270" s="31"/>
      <c r="AA270" s="32"/>
      <c r="AB270" s="53"/>
      <c r="AC270" s="37"/>
      <c r="AD270" s="37"/>
      <c r="AE270" s="37"/>
      <c r="AF270" s="37"/>
      <c r="AG270" s="14"/>
    </row>
    <row r="271" spans="4:33" ht="15.75" customHeight="1" x14ac:dyDescent="0.75">
      <c r="D271" s="30"/>
      <c r="E271" s="31"/>
      <c r="F271" s="31"/>
      <c r="G271" s="31"/>
      <c r="H271" s="31"/>
      <c r="I271" s="31"/>
      <c r="J271" s="31"/>
      <c r="K271" s="32"/>
      <c r="L271" s="33"/>
      <c r="M271" s="31"/>
      <c r="N271" s="31"/>
      <c r="O271" s="31"/>
      <c r="P271" s="31"/>
      <c r="Q271" s="31"/>
      <c r="R271" s="31"/>
      <c r="S271" s="32"/>
      <c r="T271" s="33"/>
      <c r="U271" s="31"/>
      <c r="V271" s="31"/>
      <c r="W271" s="31"/>
      <c r="X271" s="31"/>
      <c r="Y271" s="31"/>
      <c r="Z271" s="31"/>
      <c r="AA271" s="32"/>
      <c r="AB271" s="53"/>
      <c r="AC271" s="37"/>
      <c r="AD271" s="37"/>
      <c r="AE271" s="37"/>
      <c r="AF271" s="37"/>
      <c r="AG271" s="14"/>
    </row>
    <row r="272" spans="4:33" ht="15.75" customHeight="1" x14ac:dyDescent="0.75">
      <c r="D272" s="30"/>
      <c r="E272" s="31"/>
      <c r="F272" s="31"/>
      <c r="G272" s="31"/>
      <c r="H272" s="31"/>
      <c r="I272" s="31"/>
      <c r="J272" s="31"/>
      <c r="K272" s="32"/>
      <c r="L272" s="33"/>
      <c r="M272" s="31"/>
      <c r="N272" s="31"/>
      <c r="O272" s="31"/>
      <c r="P272" s="31"/>
      <c r="Q272" s="31"/>
      <c r="R272" s="31"/>
      <c r="S272" s="32"/>
      <c r="T272" s="33"/>
      <c r="U272" s="31"/>
      <c r="V272" s="31"/>
      <c r="W272" s="31"/>
      <c r="X272" s="31"/>
      <c r="Y272" s="31"/>
      <c r="Z272" s="31"/>
      <c r="AA272" s="32"/>
      <c r="AB272" s="53"/>
      <c r="AC272" s="37"/>
      <c r="AD272" s="37"/>
      <c r="AE272" s="37"/>
      <c r="AF272" s="37"/>
      <c r="AG272" s="14"/>
    </row>
    <row r="273" spans="4:33" ht="15.75" customHeight="1" x14ac:dyDescent="0.75">
      <c r="D273" s="30"/>
      <c r="E273" s="31"/>
      <c r="F273" s="31"/>
      <c r="G273" s="31"/>
      <c r="H273" s="31"/>
      <c r="I273" s="31"/>
      <c r="J273" s="31"/>
      <c r="K273" s="32"/>
      <c r="L273" s="33"/>
      <c r="M273" s="31"/>
      <c r="N273" s="31"/>
      <c r="O273" s="31"/>
      <c r="P273" s="31"/>
      <c r="Q273" s="31"/>
      <c r="R273" s="31"/>
      <c r="S273" s="32"/>
      <c r="T273" s="33"/>
      <c r="U273" s="31"/>
      <c r="V273" s="31"/>
      <c r="W273" s="31"/>
      <c r="X273" s="31"/>
      <c r="Y273" s="31"/>
      <c r="Z273" s="31"/>
      <c r="AA273" s="32"/>
      <c r="AB273" s="53"/>
      <c r="AC273" s="37"/>
      <c r="AD273" s="37"/>
      <c r="AE273" s="37"/>
      <c r="AF273" s="37"/>
      <c r="AG273" s="14"/>
    </row>
    <row r="274" spans="4:33" ht="15.75" customHeight="1" x14ac:dyDescent="0.75">
      <c r="D274" s="30"/>
      <c r="E274" s="31"/>
      <c r="F274" s="31"/>
      <c r="G274" s="31"/>
      <c r="H274" s="31"/>
      <c r="I274" s="31"/>
      <c r="J274" s="31"/>
      <c r="K274" s="32"/>
      <c r="L274" s="33"/>
      <c r="M274" s="31"/>
      <c r="N274" s="31"/>
      <c r="O274" s="31"/>
      <c r="P274" s="31"/>
      <c r="Q274" s="31"/>
      <c r="R274" s="31"/>
      <c r="S274" s="32"/>
      <c r="T274" s="33"/>
      <c r="U274" s="31"/>
      <c r="V274" s="31"/>
      <c r="W274" s="31"/>
      <c r="X274" s="31"/>
      <c r="Y274" s="31"/>
      <c r="Z274" s="31"/>
      <c r="AA274" s="32"/>
      <c r="AB274" s="53"/>
      <c r="AC274" s="37"/>
      <c r="AD274" s="37"/>
      <c r="AE274" s="37"/>
      <c r="AF274" s="37"/>
      <c r="AG274" s="14"/>
    </row>
    <row r="275" spans="4:33" ht="15.75" customHeight="1" x14ac:dyDescent="0.75">
      <c r="D275" s="30"/>
      <c r="E275" s="31"/>
      <c r="F275" s="31"/>
      <c r="G275" s="31"/>
      <c r="H275" s="31"/>
      <c r="I275" s="31"/>
      <c r="J275" s="31"/>
      <c r="K275" s="32"/>
      <c r="L275" s="33"/>
      <c r="M275" s="31"/>
      <c r="N275" s="31"/>
      <c r="O275" s="31"/>
      <c r="P275" s="31"/>
      <c r="Q275" s="31"/>
      <c r="R275" s="31"/>
      <c r="S275" s="32"/>
      <c r="T275" s="33"/>
      <c r="U275" s="31"/>
      <c r="V275" s="31"/>
      <c r="W275" s="31"/>
      <c r="X275" s="31"/>
      <c r="Y275" s="31"/>
      <c r="Z275" s="31"/>
      <c r="AA275" s="32"/>
      <c r="AB275" s="37"/>
      <c r="AC275" s="37"/>
      <c r="AD275" s="37"/>
      <c r="AE275" s="37"/>
      <c r="AF275" s="37"/>
      <c r="AG275" s="14"/>
    </row>
    <row r="276" spans="4:33" ht="15.75" customHeight="1" x14ac:dyDescent="0.75">
      <c r="D276" s="30"/>
      <c r="E276" s="31"/>
      <c r="F276" s="31"/>
      <c r="G276" s="31"/>
      <c r="H276" s="31"/>
      <c r="I276" s="31"/>
      <c r="J276" s="31"/>
      <c r="K276" s="32"/>
      <c r="L276" s="33"/>
      <c r="M276" s="31"/>
      <c r="N276" s="31"/>
      <c r="O276" s="31"/>
      <c r="P276" s="31"/>
      <c r="Q276" s="31"/>
      <c r="R276" s="31"/>
      <c r="S276" s="32"/>
      <c r="T276" s="33"/>
      <c r="U276" s="31"/>
      <c r="V276" s="31"/>
      <c r="W276" s="31"/>
      <c r="X276" s="31"/>
      <c r="Y276" s="31"/>
      <c r="Z276" s="31"/>
      <c r="AA276" s="32"/>
      <c r="AB276" s="37"/>
      <c r="AC276" s="37"/>
      <c r="AD276" s="37"/>
      <c r="AE276" s="37"/>
      <c r="AF276" s="37"/>
      <c r="AG276" s="14"/>
    </row>
    <row r="277" spans="4:33" ht="15.75" customHeight="1" x14ac:dyDescent="0.75">
      <c r="D277" s="30"/>
      <c r="E277" s="31"/>
      <c r="F277" s="31"/>
      <c r="G277" s="31"/>
      <c r="H277" s="31"/>
      <c r="I277" s="31"/>
      <c r="J277" s="31"/>
      <c r="K277" s="32"/>
      <c r="L277" s="33"/>
      <c r="M277" s="31"/>
      <c r="N277" s="31"/>
      <c r="O277" s="31"/>
      <c r="P277" s="31"/>
      <c r="Q277" s="31"/>
      <c r="R277" s="31"/>
      <c r="S277" s="32"/>
      <c r="T277" s="33"/>
      <c r="U277" s="31"/>
      <c r="V277" s="31"/>
      <c r="W277" s="31"/>
      <c r="X277" s="31"/>
      <c r="Y277" s="31"/>
      <c r="Z277" s="31"/>
      <c r="AA277" s="32"/>
    </row>
    <row r="278" spans="4:33" ht="15.75" customHeight="1" x14ac:dyDescent="0.75">
      <c r="D278" s="30"/>
      <c r="E278" s="31"/>
      <c r="F278" s="31"/>
      <c r="G278" s="31"/>
      <c r="H278" s="31"/>
      <c r="I278" s="31"/>
      <c r="J278" s="31"/>
      <c r="K278" s="32"/>
      <c r="L278" s="33"/>
      <c r="M278" s="31"/>
      <c r="N278" s="31"/>
      <c r="O278" s="31"/>
      <c r="P278" s="31"/>
      <c r="Q278" s="31"/>
      <c r="R278" s="31"/>
      <c r="S278" s="32"/>
      <c r="T278" s="33"/>
      <c r="U278" s="31"/>
      <c r="V278" s="31"/>
      <c r="W278" s="31"/>
      <c r="X278" s="31"/>
      <c r="Y278" s="31"/>
      <c r="Z278" s="31"/>
      <c r="AA278" s="32"/>
    </row>
    <row r="279" spans="4:33" ht="15.75" customHeight="1" x14ac:dyDescent="0.75">
      <c r="D279" s="30"/>
      <c r="E279" s="31"/>
      <c r="F279" s="31"/>
      <c r="G279" s="31"/>
      <c r="H279" s="31"/>
      <c r="I279" s="31"/>
      <c r="J279" s="31"/>
      <c r="K279" s="32"/>
      <c r="L279" s="33"/>
      <c r="M279" s="31"/>
      <c r="N279" s="31"/>
      <c r="O279" s="31"/>
      <c r="P279" s="31"/>
      <c r="Q279" s="31"/>
      <c r="R279" s="31"/>
      <c r="S279" s="32"/>
      <c r="T279" s="33"/>
      <c r="U279" s="31"/>
      <c r="V279" s="31"/>
      <c r="W279" s="31"/>
      <c r="X279" s="31"/>
      <c r="Y279" s="31"/>
      <c r="Z279" s="31"/>
      <c r="AA279" s="32"/>
    </row>
    <row r="280" spans="4:33" ht="15.75" customHeight="1" x14ac:dyDescent="0.75">
      <c r="D280" s="30"/>
      <c r="E280" s="31"/>
      <c r="F280" s="31"/>
      <c r="G280" s="31"/>
      <c r="H280" s="31"/>
      <c r="I280" s="31"/>
      <c r="J280" s="31"/>
      <c r="K280" s="32"/>
      <c r="L280" s="33"/>
      <c r="M280" s="31"/>
      <c r="N280" s="31"/>
      <c r="O280" s="31"/>
      <c r="P280" s="31"/>
      <c r="Q280" s="31"/>
      <c r="R280" s="31"/>
      <c r="S280" s="32"/>
      <c r="T280" s="33"/>
      <c r="U280" s="31"/>
      <c r="V280" s="31"/>
      <c r="W280" s="31"/>
      <c r="X280" s="31"/>
      <c r="Y280" s="31"/>
      <c r="Z280" s="31"/>
      <c r="AA280" s="32"/>
    </row>
    <row r="281" spans="4:33" ht="15.75" customHeight="1" x14ac:dyDescent="0.75">
      <c r="D281" s="30"/>
      <c r="E281" s="31"/>
      <c r="F281" s="31"/>
      <c r="G281" s="31"/>
      <c r="H281" s="31"/>
      <c r="I281" s="31"/>
      <c r="J281" s="31"/>
      <c r="K281" s="32"/>
      <c r="L281" s="33"/>
      <c r="M281" s="31"/>
      <c r="N281" s="31"/>
      <c r="O281" s="31"/>
      <c r="P281" s="31"/>
      <c r="Q281" s="31"/>
      <c r="R281" s="31"/>
      <c r="S281" s="32"/>
      <c r="T281" s="33"/>
      <c r="U281" s="31"/>
      <c r="V281" s="31"/>
      <c r="W281" s="31"/>
      <c r="X281" s="31"/>
      <c r="Y281" s="31"/>
      <c r="Z281" s="31"/>
      <c r="AA281" s="32"/>
    </row>
    <row r="282" spans="4:33" ht="15.75" customHeight="1" x14ac:dyDescent="0.75">
      <c r="D282" s="30"/>
      <c r="E282" s="31"/>
      <c r="F282" s="31"/>
      <c r="G282" s="31"/>
      <c r="H282" s="31"/>
      <c r="I282" s="31"/>
      <c r="J282" s="31"/>
      <c r="K282" s="32"/>
      <c r="L282" s="33"/>
      <c r="M282" s="31"/>
      <c r="N282" s="31"/>
      <c r="O282" s="31"/>
      <c r="P282" s="31"/>
      <c r="Q282" s="31"/>
      <c r="R282" s="31"/>
      <c r="S282" s="32"/>
      <c r="T282" s="33"/>
      <c r="U282" s="31"/>
      <c r="V282" s="31"/>
      <c r="W282" s="31"/>
      <c r="X282" s="31"/>
      <c r="Y282" s="31"/>
      <c r="Z282" s="31"/>
      <c r="AA282" s="32"/>
    </row>
    <row r="283" spans="4:33" ht="15.75" customHeight="1" x14ac:dyDescent="0.75">
      <c r="D283" s="30"/>
      <c r="E283" s="31"/>
      <c r="F283" s="31"/>
      <c r="G283" s="31"/>
      <c r="H283" s="31"/>
      <c r="I283" s="31"/>
      <c r="J283" s="31"/>
      <c r="K283" s="32"/>
      <c r="L283" s="33"/>
      <c r="M283" s="31"/>
      <c r="N283" s="31"/>
      <c r="O283" s="31"/>
      <c r="P283" s="31"/>
      <c r="Q283" s="31"/>
      <c r="R283" s="31"/>
      <c r="S283" s="32"/>
      <c r="T283" s="33"/>
      <c r="U283" s="31"/>
      <c r="V283" s="31"/>
      <c r="W283" s="31"/>
      <c r="X283" s="31"/>
      <c r="Y283" s="31"/>
      <c r="Z283" s="31"/>
      <c r="AA283" s="32"/>
    </row>
    <row r="284" spans="4:33" ht="15.75" customHeight="1" x14ac:dyDescent="0.75">
      <c r="D284" s="30"/>
      <c r="E284" s="31"/>
      <c r="F284" s="31"/>
      <c r="G284" s="31"/>
      <c r="H284" s="31"/>
      <c r="I284" s="31"/>
      <c r="J284" s="31"/>
      <c r="K284" s="32"/>
      <c r="L284" s="33"/>
      <c r="M284" s="31"/>
      <c r="N284" s="31"/>
      <c r="O284" s="31"/>
      <c r="P284" s="31"/>
      <c r="Q284" s="31"/>
      <c r="R284" s="31"/>
      <c r="S284" s="32"/>
      <c r="T284" s="33"/>
      <c r="U284" s="31"/>
      <c r="V284" s="31"/>
      <c r="W284" s="31"/>
      <c r="X284" s="31"/>
      <c r="Y284" s="31"/>
      <c r="Z284" s="31"/>
      <c r="AA284" s="32"/>
    </row>
    <row r="285" spans="4:33" ht="15.75" customHeight="1" x14ac:dyDescent="0.75">
      <c r="D285" s="30"/>
      <c r="E285" s="31"/>
      <c r="F285" s="31"/>
      <c r="G285" s="31"/>
      <c r="H285" s="31"/>
      <c r="I285" s="31"/>
      <c r="J285" s="31"/>
      <c r="K285" s="32"/>
      <c r="L285" s="33"/>
      <c r="M285" s="31"/>
      <c r="N285" s="31"/>
      <c r="O285" s="31"/>
      <c r="P285" s="31"/>
      <c r="Q285" s="31"/>
      <c r="R285" s="31"/>
      <c r="S285" s="32"/>
      <c r="T285" s="33"/>
      <c r="U285" s="31"/>
      <c r="V285" s="31"/>
      <c r="W285" s="31"/>
      <c r="X285" s="31"/>
      <c r="Y285" s="31"/>
      <c r="Z285" s="31"/>
      <c r="AA285" s="32"/>
    </row>
    <row r="286" spans="4:33" ht="15.75" customHeight="1" x14ac:dyDescent="0.75">
      <c r="D286" s="30"/>
      <c r="E286" s="31"/>
      <c r="F286" s="31"/>
      <c r="G286" s="31"/>
      <c r="H286" s="31"/>
      <c r="I286" s="31"/>
      <c r="J286" s="31"/>
      <c r="K286" s="32"/>
      <c r="L286" s="33"/>
      <c r="M286" s="31"/>
      <c r="N286" s="31"/>
      <c r="O286" s="31"/>
      <c r="P286" s="31"/>
      <c r="Q286" s="31"/>
      <c r="R286" s="31"/>
      <c r="S286" s="32"/>
      <c r="T286" s="33"/>
      <c r="U286" s="31"/>
      <c r="V286" s="31"/>
      <c r="W286" s="31"/>
      <c r="X286" s="31"/>
      <c r="Y286" s="31"/>
      <c r="Z286" s="31"/>
      <c r="AA286" s="32"/>
    </row>
    <row r="287" spans="4:33" ht="15.75" customHeight="1" x14ac:dyDescent="0.75">
      <c r="D287" s="30"/>
      <c r="E287" s="31"/>
      <c r="F287" s="31"/>
      <c r="G287" s="31"/>
      <c r="H287" s="31"/>
      <c r="I287" s="31"/>
      <c r="J287" s="31"/>
      <c r="K287" s="32"/>
      <c r="L287" s="33"/>
      <c r="M287" s="31"/>
      <c r="N287" s="31"/>
      <c r="O287" s="31"/>
      <c r="P287" s="31"/>
      <c r="Q287" s="31"/>
      <c r="R287" s="31"/>
      <c r="S287" s="32"/>
      <c r="T287" s="33"/>
      <c r="U287" s="31"/>
      <c r="V287" s="31"/>
      <c r="W287" s="31"/>
      <c r="X287" s="31"/>
      <c r="Y287" s="31"/>
      <c r="Z287" s="31"/>
      <c r="AA287" s="32"/>
    </row>
    <row r="288" spans="4:33" ht="15.75" customHeight="1" x14ac:dyDescent="0.75">
      <c r="D288" s="30"/>
      <c r="E288" s="31"/>
      <c r="F288" s="31"/>
      <c r="G288" s="31"/>
      <c r="H288" s="31"/>
      <c r="I288" s="31"/>
      <c r="J288" s="31"/>
      <c r="K288" s="32"/>
      <c r="L288" s="33"/>
      <c r="M288" s="31"/>
      <c r="N288" s="31"/>
      <c r="O288" s="31"/>
      <c r="P288" s="31"/>
      <c r="Q288" s="31"/>
      <c r="R288" s="31"/>
      <c r="S288" s="32"/>
      <c r="T288" s="33"/>
      <c r="U288" s="31"/>
      <c r="V288" s="31"/>
      <c r="W288" s="31"/>
      <c r="X288" s="31"/>
      <c r="Y288" s="31"/>
      <c r="Z288" s="31"/>
      <c r="AA288" s="32"/>
    </row>
    <row r="289" spans="4:27" ht="15.75" customHeight="1" x14ac:dyDescent="0.75">
      <c r="D289" s="30"/>
      <c r="E289" s="31"/>
      <c r="F289" s="31"/>
      <c r="G289" s="31"/>
      <c r="H289" s="31"/>
      <c r="I289" s="31"/>
      <c r="J289" s="31"/>
      <c r="K289" s="32"/>
      <c r="L289" s="33"/>
      <c r="M289" s="31"/>
      <c r="N289" s="31"/>
      <c r="O289" s="31"/>
      <c r="P289" s="31"/>
      <c r="Q289" s="31"/>
      <c r="R289" s="31"/>
      <c r="S289" s="32"/>
      <c r="T289" s="33"/>
      <c r="U289" s="31"/>
      <c r="V289" s="31"/>
      <c r="W289" s="31"/>
      <c r="X289" s="31"/>
      <c r="Y289" s="31"/>
      <c r="Z289" s="31"/>
      <c r="AA289" s="32"/>
    </row>
    <row r="290" spans="4:27" ht="15.75" customHeight="1" x14ac:dyDescent="0.75">
      <c r="D290" s="30"/>
      <c r="E290" s="31"/>
      <c r="F290" s="31"/>
      <c r="G290" s="31"/>
      <c r="H290" s="31"/>
      <c r="I290" s="31"/>
      <c r="J290" s="31"/>
      <c r="K290" s="32"/>
      <c r="L290" s="33"/>
      <c r="M290" s="31"/>
      <c r="N290" s="31"/>
      <c r="O290" s="31"/>
      <c r="P290" s="31"/>
      <c r="Q290" s="31"/>
      <c r="R290" s="31"/>
      <c r="S290" s="32"/>
      <c r="T290" s="33"/>
      <c r="U290" s="31"/>
      <c r="V290" s="31"/>
      <c r="W290" s="31"/>
      <c r="X290" s="31"/>
      <c r="Y290" s="31"/>
      <c r="Z290" s="31"/>
      <c r="AA290" s="32"/>
    </row>
    <row r="291" spans="4:27" ht="15.75" customHeight="1" x14ac:dyDescent="0.75">
      <c r="D291" s="30"/>
      <c r="E291" s="31"/>
      <c r="F291" s="31"/>
      <c r="G291" s="31"/>
      <c r="H291" s="31"/>
      <c r="I291" s="31"/>
      <c r="J291" s="31"/>
      <c r="K291" s="32"/>
      <c r="L291" s="33"/>
      <c r="M291" s="31"/>
      <c r="N291" s="31"/>
      <c r="O291" s="31"/>
      <c r="P291" s="31"/>
      <c r="Q291" s="31"/>
      <c r="R291" s="31"/>
      <c r="S291" s="32"/>
      <c r="T291" s="33"/>
      <c r="U291" s="31"/>
      <c r="V291" s="31"/>
      <c r="W291" s="31"/>
      <c r="X291" s="31"/>
      <c r="Y291" s="31"/>
      <c r="Z291" s="31"/>
      <c r="AA291" s="32"/>
    </row>
    <row r="292" spans="4:27" ht="15.75" customHeight="1" x14ac:dyDescent="0.75">
      <c r="D292" s="30"/>
      <c r="E292" s="31"/>
      <c r="F292" s="31"/>
      <c r="G292" s="31"/>
      <c r="H292" s="31"/>
      <c r="I292" s="31"/>
      <c r="J292" s="31"/>
      <c r="K292" s="32"/>
      <c r="L292" s="33"/>
      <c r="M292" s="31"/>
      <c r="N292" s="31"/>
      <c r="O292" s="31"/>
      <c r="P292" s="31"/>
      <c r="Q292" s="31"/>
      <c r="R292" s="31"/>
      <c r="S292" s="32"/>
      <c r="T292" s="33"/>
      <c r="U292" s="31"/>
      <c r="V292" s="31"/>
      <c r="W292" s="31"/>
      <c r="X292" s="31"/>
      <c r="Y292" s="31"/>
      <c r="Z292" s="31"/>
      <c r="AA292" s="32"/>
    </row>
    <row r="293" spans="4:27" ht="15.75" customHeight="1" x14ac:dyDescent="0.75">
      <c r="D293" s="30"/>
      <c r="E293" s="31"/>
      <c r="F293" s="31"/>
      <c r="G293" s="31"/>
      <c r="H293" s="31"/>
      <c r="I293" s="31"/>
      <c r="J293" s="31"/>
      <c r="K293" s="32"/>
      <c r="L293" s="33"/>
      <c r="M293" s="31"/>
      <c r="N293" s="31"/>
      <c r="O293" s="31"/>
      <c r="P293" s="31"/>
      <c r="Q293" s="31"/>
      <c r="R293" s="31"/>
      <c r="S293" s="32"/>
      <c r="T293" s="33"/>
      <c r="U293" s="31"/>
      <c r="V293" s="31"/>
      <c r="W293" s="31"/>
      <c r="X293" s="31"/>
      <c r="Y293" s="31"/>
      <c r="Z293" s="31"/>
      <c r="AA293" s="32"/>
    </row>
    <row r="294" spans="4:27" ht="15.75" customHeight="1" x14ac:dyDescent="0.75">
      <c r="D294" s="30"/>
      <c r="E294" s="31"/>
      <c r="F294" s="31"/>
      <c r="G294" s="31"/>
      <c r="H294" s="31"/>
      <c r="I294" s="31"/>
      <c r="J294" s="31"/>
      <c r="K294" s="32"/>
      <c r="L294" s="33"/>
      <c r="M294" s="31"/>
      <c r="N294" s="31"/>
      <c r="O294" s="31"/>
      <c r="P294" s="31"/>
      <c r="Q294" s="31"/>
      <c r="R294" s="31"/>
      <c r="S294" s="32"/>
      <c r="T294" s="33"/>
      <c r="U294" s="31"/>
      <c r="V294" s="31"/>
      <c r="W294" s="31"/>
      <c r="X294" s="31"/>
      <c r="Y294" s="31"/>
      <c r="Z294" s="31"/>
      <c r="AA294" s="32"/>
    </row>
    <row r="295" spans="4:27" ht="15.75" customHeight="1" x14ac:dyDescent="0.75">
      <c r="D295" s="30"/>
      <c r="E295" s="31"/>
      <c r="F295" s="31"/>
      <c r="G295" s="31"/>
      <c r="H295" s="31"/>
      <c r="I295" s="31"/>
      <c r="J295" s="31"/>
      <c r="K295" s="32"/>
      <c r="L295" s="33"/>
      <c r="M295" s="31"/>
      <c r="N295" s="31"/>
      <c r="O295" s="31"/>
      <c r="P295" s="31"/>
      <c r="Q295" s="31"/>
      <c r="R295" s="31"/>
      <c r="S295" s="32"/>
      <c r="T295" s="33"/>
      <c r="U295" s="31"/>
      <c r="V295" s="31"/>
      <c r="W295" s="31"/>
      <c r="X295" s="31"/>
      <c r="Y295" s="31"/>
      <c r="Z295" s="31"/>
      <c r="AA295" s="32"/>
    </row>
    <row r="296" spans="4:27" ht="15.75" customHeight="1" x14ac:dyDescent="0.75">
      <c r="D296" s="30"/>
      <c r="E296" s="31"/>
      <c r="F296" s="31"/>
      <c r="G296" s="31"/>
      <c r="H296" s="31"/>
      <c r="I296" s="31"/>
      <c r="J296" s="31"/>
      <c r="K296" s="32"/>
      <c r="L296" s="33"/>
      <c r="M296" s="31"/>
      <c r="N296" s="31"/>
      <c r="O296" s="31"/>
      <c r="P296" s="31"/>
      <c r="Q296" s="31"/>
      <c r="R296" s="31"/>
      <c r="S296" s="32"/>
      <c r="T296" s="33"/>
      <c r="U296" s="31"/>
      <c r="V296" s="31"/>
      <c r="W296" s="31"/>
      <c r="X296" s="31"/>
      <c r="Y296" s="31"/>
      <c r="Z296" s="31"/>
      <c r="AA296" s="32"/>
    </row>
    <row r="297" spans="4:27" ht="15.75" customHeight="1" x14ac:dyDescent="0.75">
      <c r="D297" s="30"/>
      <c r="E297" s="31"/>
      <c r="F297" s="31"/>
      <c r="G297" s="31"/>
      <c r="H297" s="31"/>
      <c r="I297" s="31"/>
      <c r="J297" s="31"/>
      <c r="K297" s="32"/>
      <c r="L297" s="33"/>
      <c r="M297" s="31"/>
      <c r="N297" s="31"/>
      <c r="O297" s="31"/>
      <c r="P297" s="31"/>
      <c r="Q297" s="31"/>
      <c r="R297" s="31"/>
      <c r="S297" s="32"/>
      <c r="T297" s="33"/>
      <c r="U297" s="31"/>
      <c r="V297" s="31"/>
      <c r="W297" s="31"/>
      <c r="X297" s="31"/>
      <c r="Y297" s="31"/>
      <c r="Z297" s="31"/>
      <c r="AA297" s="32"/>
    </row>
    <row r="298" spans="4:27" ht="15.75" customHeight="1" x14ac:dyDescent="0.75">
      <c r="D298" s="30"/>
      <c r="E298" s="31"/>
      <c r="F298" s="31"/>
      <c r="G298" s="31"/>
      <c r="H298" s="31"/>
      <c r="I298" s="31"/>
      <c r="J298" s="31"/>
      <c r="K298" s="32"/>
      <c r="L298" s="33"/>
      <c r="M298" s="31"/>
      <c r="N298" s="31"/>
      <c r="O298" s="31"/>
      <c r="P298" s="31"/>
      <c r="Q298" s="31"/>
      <c r="R298" s="31"/>
      <c r="S298" s="32"/>
      <c r="T298" s="33"/>
      <c r="U298" s="31"/>
      <c r="V298" s="31"/>
      <c r="W298" s="31"/>
      <c r="X298" s="31"/>
      <c r="Y298" s="31"/>
      <c r="Z298" s="31"/>
      <c r="AA298" s="32"/>
    </row>
    <row r="299" spans="4:27" ht="15.75" customHeight="1" x14ac:dyDescent="0.75">
      <c r="D299" s="30"/>
      <c r="E299" s="31"/>
      <c r="F299" s="31"/>
      <c r="G299" s="31"/>
      <c r="H299" s="31"/>
      <c r="I299" s="31"/>
      <c r="J299" s="31"/>
      <c r="K299" s="32"/>
      <c r="L299" s="33"/>
      <c r="M299" s="31"/>
      <c r="N299" s="31"/>
      <c r="O299" s="31"/>
      <c r="P299" s="31"/>
      <c r="Q299" s="31"/>
      <c r="R299" s="31"/>
      <c r="S299" s="32"/>
      <c r="T299" s="33"/>
      <c r="U299" s="31"/>
      <c r="V299" s="31"/>
      <c r="W299" s="31"/>
      <c r="X299" s="31"/>
      <c r="Y299" s="31"/>
      <c r="Z299" s="31"/>
      <c r="AA299" s="32"/>
    </row>
    <row r="300" spans="4:27" ht="15.75" customHeight="1" x14ac:dyDescent="0.75">
      <c r="D300" s="30"/>
      <c r="E300" s="31"/>
      <c r="F300" s="31"/>
      <c r="G300" s="31"/>
      <c r="H300" s="31"/>
      <c r="I300" s="31"/>
      <c r="J300" s="31"/>
      <c r="K300" s="32"/>
      <c r="L300" s="33"/>
      <c r="M300" s="31"/>
      <c r="N300" s="31"/>
      <c r="O300" s="31"/>
      <c r="P300" s="31"/>
      <c r="Q300" s="31"/>
      <c r="R300" s="31"/>
      <c r="S300" s="32"/>
      <c r="T300" s="33"/>
      <c r="U300" s="31"/>
      <c r="V300" s="31"/>
      <c r="W300" s="31"/>
      <c r="X300" s="31"/>
      <c r="Y300" s="31"/>
      <c r="Z300" s="31"/>
      <c r="AA300" s="32"/>
    </row>
    <row r="301" spans="4:27" ht="15.75" customHeight="1" x14ac:dyDescent="0.75">
      <c r="D301" s="30"/>
      <c r="E301" s="31"/>
      <c r="F301" s="31"/>
      <c r="G301" s="31"/>
      <c r="H301" s="31"/>
      <c r="I301" s="31"/>
      <c r="J301" s="31"/>
      <c r="K301" s="32"/>
      <c r="L301" s="33"/>
      <c r="M301" s="31"/>
      <c r="N301" s="31"/>
      <c r="O301" s="31"/>
      <c r="P301" s="31"/>
      <c r="Q301" s="31"/>
      <c r="R301" s="31"/>
      <c r="S301" s="32"/>
      <c r="T301" s="33"/>
      <c r="U301" s="31"/>
      <c r="V301" s="31"/>
      <c r="W301" s="31"/>
      <c r="X301" s="31"/>
      <c r="Y301" s="31"/>
      <c r="Z301" s="31"/>
      <c r="AA301" s="32"/>
    </row>
    <row r="302" spans="4:27" ht="15.75" customHeight="1" x14ac:dyDescent="0.75">
      <c r="D302" s="30"/>
      <c r="E302" s="31"/>
      <c r="F302" s="31"/>
      <c r="G302" s="31"/>
      <c r="H302" s="31"/>
      <c r="I302" s="31"/>
      <c r="J302" s="31"/>
      <c r="K302" s="32"/>
      <c r="L302" s="33"/>
      <c r="M302" s="31"/>
      <c r="N302" s="31"/>
      <c r="O302" s="31"/>
      <c r="P302" s="31"/>
      <c r="Q302" s="31"/>
      <c r="R302" s="31"/>
      <c r="S302" s="32"/>
      <c r="T302" s="33"/>
      <c r="U302" s="31"/>
      <c r="V302" s="31"/>
      <c r="W302" s="31"/>
      <c r="X302" s="31"/>
      <c r="Y302" s="31"/>
      <c r="Z302" s="31"/>
      <c r="AA302" s="32"/>
    </row>
    <row r="303" spans="4:27" ht="15.75" customHeight="1" x14ac:dyDescent="0.75">
      <c r="D303" s="30"/>
      <c r="E303" s="31"/>
      <c r="F303" s="31"/>
      <c r="G303" s="31"/>
      <c r="H303" s="31"/>
      <c r="I303" s="31"/>
      <c r="J303" s="31"/>
      <c r="K303" s="32"/>
      <c r="L303" s="33"/>
      <c r="M303" s="31"/>
      <c r="N303" s="31"/>
      <c r="O303" s="31"/>
      <c r="P303" s="31"/>
      <c r="Q303" s="31"/>
      <c r="R303" s="31"/>
      <c r="S303" s="32"/>
      <c r="T303" s="33"/>
      <c r="U303" s="31"/>
      <c r="V303" s="31"/>
      <c r="W303" s="31"/>
      <c r="X303" s="31"/>
      <c r="Y303" s="31"/>
      <c r="Z303" s="31"/>
      <c r="AA303" s="32"/>
    </row>
    <row r="304" spans="4:27" ht="15.75" customHeight="1" x14ac:dyDescent="0.75">
      <c r="D304" s="30"/>
      <c r="E304" s="31"/>
      <c r="F304" s="31"/>
      <c r="G304" s="31"/>
      <c r="H304" s="31"/>
      <c r="I304" s="31"/>
      <c r="J304" s="31"/>
      <c r="K304" s="32"/>
      <c r="L304" s="33"/>
      <c r="M304" s="31"/>
      <c r="N304" s="31"/>
      <c r="O304" s="31"/>
      <c r="P304" s="31"/>
      <c r="Q304" s="31"/>
      <c r="R304" s="31"/>
      <c r="S304" s="32"/>
      <c r="T304" s="33"/>
      <c r="U304" s="31"/>
      <c r="V304" s="31"/>
      <c r="W304" s="31"/>
      <c r="X304" s="31"/>
      <c r="Y304" s="31"/>
      <c r="Z304" s="31"/>
      <c r="AA304" s="32"/>
    </row>
    <row r="305" spans="4:27" ht="15.75" customHeight="1" x14ac:dyDescent="0.75">
      <c r="D305" s="30"/>
      <c r="E305" s="31"/>
      <c r="F305" s="31"/>
      <c r="G305" s="31"/>
      <c r="H305" s="31"/>
      <c r="I305" s="31"/>
      <c r="J305" s="31"/>
      <c r="K305" s="32"/>
      <c r="L305" s="33"/>
      <c r="M305" s="31"/>
      <c r="N305" s="31"/>
      <c r="O305" s="31"/>
      <c r="P305" s="31"/>
      <c r="Q305" s="31"/>
      <c r="R305" s="31"/>
      <c r="S305" s="32"/>
      <c r="T305" s="33"/>
      <c r="U305" s="31"/>
      <c r="V305" s="31"/>
      <c r="W305" s="31"/>
      <c r="X305" s="31"/>
      <c r="Y305" s="31"/>
      <c r="Z305" s="31"/>
      <c r="AA305" s="32"/>
    </row>
    <row r="306" spans="4:27" ht="15.75" customHeight="1" x14ac:dyDescent="0.75">
      <c r="D306" s="30"/>
      <c r="E306" s="31"/>
      <c r="F306" s="31"/>
      <c r="G306" s="31"/>
      <c r="H306" s="31"/>
      <c r="I306" s="31"/>
      <c r="J306" s="31"/>
      <c r="K306" s="32"/>
      <c r="L306" s="33"/>
      <c r="M306" s="31"/>
      <c r="N306" s="31"/>
      <c r="O306" s="31"/>
      <c r="P306" s="31"/>
      <c r="Q306" s="31"/>
      <c r="R306" s="31"/>
      <c r="S306" s="32"/>
      <c r="T306" s="33"/>
      <c r="U306" s="31"/>
      <c r="V306" s="31"/>
      <c r="W306" s="31"/>
      <c r="X306" s="31"/>
      <c r="Y306" s="31"/>
      <c r="Z306" s="31"/>
      <c r="AA306" s="32"/>
    </row>
    <row r="307" spans="4:27" ht="15.75" customHeight="1" x14ac:dyDescent="0.75">
      <c r="D307" s="30"/>
      <c r="E307" s="31"/>
      <c r="F307" s="31"/>
      <c r="G307" s="31"/>
      <c r="H307" s="31"/>
      <c r="I307" s="31"/>
      <c r="J307" s="31"/>
      <c r="K307" s="32"/>
      <c r="L307" s="33"/>
      <c r="M307" s="31"/>
      <c r="N307" s="31"/>
      <c r="O307" s="31"/>
      <c r="P307" s="31"/>
      <c r="Q307" s="31"/>
      <c r="R307" s="31"/>
      <c r="S307" s="32"/>
      <c r="T307" s="33"/>
      <c r="U307" s="31"/>
      <c r="V307" s="31"/>
      <c r="W307" s="31"/>
      <c r="X307" s="31"/>
      <c r="Y307" s="31"/>
      <c r="Z307" s="31"/>
      <c r="AA307" s="32"/>
    </row>
    <row r="308" spans="4:27" ht="15.75" customHeight="1" x14ac:dyDescent="0.75">
      <c r="D308" s="30"/>
      <c r="E308" s="31"/>
      <c r="F308" s="31"/>
      <c r="G308" s="31"/>
      <c r="H308" s="31"/>
      <c r="I308" s="31"/>
      <c r="J308" s="31"/>
      <c r="K308" s="32"/>
      <c r="L308" s="33"/>
      <c r="M308" s="31"/>
      <c r="N308" s="31"/>
      <c r="O308" s="31"/>
      <c r="P308" s="31"/>
      <c r="Q308" s="31"/>
      <c r="R308" s="31"/>
      <c r="S308" s="32"/>
      <c r="T308" s="33"/>
      <c r="U308" s="31"/>
      <c r="V308" s="31"/>
      <c r="W308" s="31"/>
      <c r="X308" s="31"/>
      <c r="Y308" s="31"/>
      <c r="Z308" s="31"/>
      <c r="AA308" s="32"/>
    </row>
    <row r="309" spans="4:27" ht="15.75" customHeight="1" x14ac:dyDescent="0.75">
      <c r="D309" s="30"/>
      <c r="E309" s="31"/>
      <c r="F309" s="31"/>
      <c r="G309" s="31"/>
      <c r="H309" s="31"/>
      <c r="I309" s="31"/>
      <c r="J309" s="31"/>
      <c r="K309" s="32"/>
      <c r="L309" s="33"/>
      <c r="M309" s="31"/>
      <c r="N309" s="31"/>
      <c r="O309" s="31"/>
      <c r="P309" s="31"/>
      <c r="Q309" s="31"/>
      <c r="R309" s="31"/>
      <c r="S309" s="32"/>
      <c r="T309" s="33"/>
      <c r="U309" s="31"/>
      <c r="V309" s="31"/>
      <c r="W309" s="31"/>
      <c r="X309" s="31"/>
      <c r="Y309" s="31"/>
      <c r="Z309" s="31"/>
      <c r="AA309" s="32"/>
    </row>
    <row r="310" spans="4:27" ht="15.75" customHeight="1" x14ac:dyDescent="0.75">
      <c r="D310" s="30"/>
      <c r="E310" s="31"/>
      <c r="F310" s="31"/>
      <c r="G310" s="31"/>
      <c r="H310" s="31"/>
      <c r="I310" s="31"/>
      <c r="J310" s="31"/>
      <c r="K310" s="32"/>
      <c r="L310" s="33"/>
      <c r="M310" s="31"/>
      <c r="N310" s="31"/>
      <c r="O310" s="31"/>
      <c r="P310" s="31"/>
      <c r="Q310" s="31"/>
      <c r="R310" s="31"/>
      <c r="S310" s="32"/>
      <c r="T310" s="33"/>
      <c r="U310" s="31"/>
      <c r="V310" s="31"/>
      <c r="W310" s="31"/>
      <c r="X310" s="31"/>
      <c r="Y310" s="31"/>
      <c r="Z310" s="31"/>
      <c r="AA310" s="32"/>
    </row>
    <row r="311" spans="4:27" ht="15.75" customHeight="1" x14ac:dyDescent="0.75">
      <c r="D311" s="30"/>
      <c r="E311" s="31"/>
      <c r="F311" s="31"/>
      <c r="G311" s="31"/>
      <c r="H311" s="31"/>
      <c r="I311" s="31"/>
      <c r="J311" s="31"/>
      <c r="K311" s="32"/>
      <c r="L311" s="33"/>
      <c r="M311" s="31"/>
      <c r="N311" s="31"/>
      <c r="O311" s="31"/>
      <c r="P311" s="31"/>
      <c r="Q311" s="31"/>
      <c r="R311" s="31"/>
      <c r="S311" s="32"/>
      <c r="T311" s="33"/>
      <c r="U311" s="31"/>
      <c r="V311" s="31"/>
      <c r="W311" s="31"/>
      <c r="X311" s="31"/>
      <c r="Y311" s="31"/>
      <c r="Z311" s="31"/>
      <c r="AA311" s="32"/>
    </row>
    <row r="312" spans="4:27" ht="15.75" customHeight="1" x14ac:dyDescent="0.75">
      <c r="D312" s="30"/>
      <c r="E312" s="31"/>
      <c r="F312" s="31"/>
      <c r="G312" s="31"/>
      <c r="H312" s="31"/>
      <c r="I312" s="31"/>
      <c r="J312" s="31"/>
      <c r="K312" s="32"/>
      <c r="L312" s="33"/>
      <c r="M312" s="31"/>
      <c r="N312" s="31"/>
      <c r="O312" s="31"/>
      <c r="P312" s="31"/>
      <c r="Q312" s="31"/>
      <c r="R312" s="31"/>
      <c r="S312" s="32"/>
      <c r="T312" s="33"/>
      <c r="U312" s="31"/>
      <c r="V312" s="31"/>
      <c r="W312" s="31"/>
      <c r="X312" s="31"/>
      <c r="Y312" s="31"/>
      <c r="Z312" s="31"/>
      <c r="AA312" s="32"/>
    </row>
    <row r="313" spans="4:27" ht="15.75" customHeight="1" x14ac:dyDescent="0.75">
      <c r="D313" s="30"/>
      <c r="E313" s="31"/>
      <c r="F313" s="31"/>
      <c r="G313" s="31"/>
      <c r="H313" s="31"/>
      <c r="I313" s="31"/>
      <c r="J313" s="31"/>
      <c r="K313" s="32"/>
      <c r="L313" s="33"/>
      <c r="M313" s="31"/>
      <c r="N313" s="31"/>
      <c r="O313" s="31"/>
      <c r="P313" s="31"/>
      <c r="Q313" s="31"/>
      <c r="R313" s="31"/>
      <c r="S313" s="32"/>
      <c r="T313" s="33"/>
      <c r="U313" s="31"/>
      <c r="V313" s="31"/>
      <c r="W313" s="31"/>
      <c r="X313" s="31"/>
      <c r="Y313" s="31"/>
      <c r="Z313" s="31"/>
      <c r="AA313" s="32"/>
    </row>
    <row r="314" spans="4:27" ht="15.75" customHeight="1" x14ac:dyDescent="0.75">
      <c r="D314" s="30"/>
      <c r="E314" s="31"/>
      <c r="F314" s="31"/>
      <c r="G314" s="31"/>
      <c r="H314" s="31"/>
      <c r="I314" s="31"/>
      <c r="J314" s="31"/>
      <c r="K314" s="32"/>
      <c r="L314" s="33"/>
      <c r="M314" s="31"/>
      <c r="N314" s="31"/>
      <c r="O314" s="31"/>
      <c r="P314" s="31"/>
      <c r="Q314" s="31"/>
      <c r="R314" s="31"/>
      <c r="S314" s="32"/>
      <c r="T314" s="33"/>
      <c r="U314" s="31"/>
      <c r="V314" s="31"/>
      <c r="W314" s="31"/>
      <c r="X314" s="31"/>
      <c r="Y314" s="31"/>
      <c r="Z314" s="31"/>
      <c r="AA314" s="32"/>
    </row>
    <row r="315" spans="4:27" ht="15.75" customHeight="1" x14ac:dyDescent="0.75">
      <c r="D315" s="30"/>
      <c r="E315" s="31"/>
      <c r="F315" s="31"/>
      <c r="G315" s="31"/>
      <c r="H315" s="31"/>
      <c r="I315" s="31"/>
      <c r="J315" s="31"/>
      <c r="K315" s="32"/>
      <c r="L315" s="33"/>
      <c r="M315" s="31"/>
      <c r="N315" s="31"/>
      <c r="O315" s="31"/>
      <c r="P315" s="31"/>
      <c r="Q315" s="31"/>
      <c r="R315" s="31"/>
      <c r="S315" s="32"/>
      <c r="T315" s="33"/>
      <c r="U315" s="31"/>
      <c r="V315" s="31"/>
      <c r="W315" s="31"/>
      <c r="X315" s="31"/>
      <c r="Y315" s="31"/>
      <c r="Z315" s="31"/>
      <c r="AA315" s="32"/>
    </row>
    <row r="316" spans="4:27" ht="15.75" customHeight="1" x14ac:dyDescent="0.75">
      <c r="D316" s="30"/>
      <c r="E316" s="31"/>
      <c r="F316" s="31"/>
      <c r="G316" s="31"/>
      <c r="H316" s="31"/>
      <c r="I316" s="31"/>
      <c r="J316" s="31"/>
      <c r="K316" s="32"/>
      <c r="L316" s="33"/>
      <c r="M316" s="31"/>
      <c r="N316" s="31"/>
      <c r="O316" s="31"/>
      <c r="P316" s="31"/>
      <c r="Q316" s="31"/>
      <c r="R316" s="31"/>
      <c r="S316" s="32"/>
      <c r="T316" s="33"/>
      <c r="U316" s="31"/>
      <c r="V316" s="31"/>
      <c r="W316" s="31"/>
      <c r="X316" s="31"/>
      <c r="Y316" s="31"/>
      <c r="Z316" s="31"/>
      <c r="AA316" s="32"/>
    </row>
    <row r="317" spans="4:27" ht="15.75" customHeight="1" x14ac:dyDescent="0.75">
      <c r="D317" s="30"/>
      <c r="E317" s="31"/>
      <c r="F317" s="31"/>
      <c r="G317" s="31"/>
      <c r="H317" s="31"/>
      <c r="I317" s="31"/>
      <c r="J317" s="31"/>
      <c r="K317" s="32"/>
      <c r="L317" s="33"/>
      <c r="M317" s="31"/>
      <c r="N317" s="31"/>
      <c r="O317" s="31"/>
      <c r="P317" s="31"/>
      <c r="Q317" s="31"/>
      <c r="R317" s="31"/>
      <c r="S317" s="32"/>
      <c r="T317" s="33"/>
      <c r="U317" s="31"/>
      <c r="V317" s="31"/>
      <c r="W317" s="31"/>
      <c r="X317" s="31"/>
      <c r="Y317" s="31"/>
      <c r="Z317" s="31"/>
      <c r="AA317" s="32"/>
    </row>
    <row r="318" spans="4:27" ht="15.75" customHeight="1" x14ac:dyDescent="0.75">
      <c r="D318" s="30"/>
      <c r="E318" s="31"/>
      <c r="F318" s="31"/>
      <c r="G318" s="31"/>
      <c r="H318" s="31"/>
      <c r="I318" s="31"/>
      <c r="J318" s="31"/>
      <c r="K318" s="32"/>
      <c r="L318" s="33"/>
      <c r="M318" s="31"/>
      <c r="N318" s="31"/>
      <c r="O318" s="31"/>
      <c r="P318" s="31"/>
      <c r="Q318" s="31"/>
      <c r="R318" s="31"/>
      <c r="S318" s="32"/>
      <c r="T318" s="33"/>
      <c r="U318" s="31"/>
      <c r="V318" s="31"/>
      <c r="W318" s="31"/>
      <c r="X318" s="31"/>
      <c r="Y318" s="31"/>
      <c r="Z318" s="31"/>
      <c r="AA318" s="32"/>
    </row>
    <row r="319" spans="4:27" ht="15.75" customHeight="1" x14ac:dyDescent="0.75">
      <c r="D319" s="30"/>
      <c r="E319" s="31"/>
      <c r="F319" s="31"/>
      <c r="G319" s="31"/>
      <c r="H319" s="31"/>
      <c r="I319" s="31"/>
      <c r="J319" s="31"/>
      <c r="K319" s="32"/>
      <c r="L319" s="33"/>
      <c r="M319" s="31"/>
      <c r="N319" s="31"/>
      <c r="O319" s="31"/>
      <c r="P319" s="31"/>
      <c r="Q319" s="31"/>
      <c r="R319" s="31"/>
      <c r="S319" s="32"/>
      <c r="T319" s="33"/>
      <c r="U319" s="31"/>
      <c r="V319" s="31"/>
      <c r="W319" s="31"/>
      <c r="X319" s="31"/>
      <c r="Y319" s="31"/>
      <c r="Z319" s="31"/>
      <c r="AA319" s="32"/>
    </row>
    <row r="320" spans="4:27" ht="15.75" customHeight="1" x14ac:dyDescent="0.75">
      <c r="D320" s="30"/>
      <c r="E320" s="31"/>
      <c r="F320" s="31"/>
      <c r="G320" s="31"/>
      <c r="H320" s="31"/>
      <c r="I320" s="31"/>
      <c r="J320" s="31"/>
      <c r="K320" s="32"/>
      <c r="L320" s="33"/>
      <c r="M320" s="31"/>
      <c r="N320" s="31"/>
      <c r="O320" s="31"/>
      <c r="P320" s="31"/>
      <c r="Q320" s="31"/>
      <c r="R320" s="31"/>
      <c r="S320" s="32"/>
      <c r="T320" s="33"/>
      <c r="U320" s="31"/>
      <c r="V320" s="31"/>
      <c r="W320" s="31"/>
      <c r="X320" s="31"/>
      <c r="Y320" s="31"/>
      <c r="Z320" s="31"/>
      <c r="AA320" s="32"/>
    </row>
    <row r="321" spans="4:27" ht="15.75" customHeight="1" x14ac:dyDescent="0.75">
      <c r="D321" s="30"/>
      <c r="E321" s="31"/>
      <c r="F321" s="31"/>
      <c r="G321" s="31"/>
      <c r="H321" s="31"/>
      <c r="I321" s="31"/>
      <c r="J321" s="31"/>
      <c r="K321" s="32"/>
      <c r="L321" s="33"/>
      <c r="M321" s="31"/>
      <c r="N321" s="31"/>
      <c r="O321" s="31"/>
      <c r="P321" s="31"/>
      <c r="Q321" s="31"/>
      <c r="R321" s="31"/>
      <c r="S321" s="32"/>
      <c r="T321" s="33"/>
      <c r="U321" s="31"/>
      <c r="V321" s="31"/>
      <c r="W321" s="31"/>
      <c r="X321" s="31"/>
      <c r="Y321" s="31"/>
      <c r="Z321" s="31"/>
      <c r="AA321" s="32"/>
    </row>
    <row r="322" spans="4:27" ht="15.75" customHeight="1" x14ac:dyDescent="0.75">
      <c r="D322" s="30"/>
      <c r="E322" s="31"/>
      <c r="F322" s="31"/>
      <c r="G322" s="31"/>
      <c r="H322" s="31"/>
      <c r="I322" s="31"/>
      <c r="J322" s="31"/>
      <c r="K322" s="32"/>
      <c r="L322" s="33"/>
      <c r="M322" s="31"/>
      <c r="N322" s="31"/>
      <c r="O322" s="31"/>
      <c r="P322" s="31"/>
      <c r="Q322" s="31"/>
      <c r="R322" s="31"/>
      <c r="S322" s="32"/>
      <c r="T322" s="33"/>
      <c r="U322" s="31"/>
      <c r="V322" s="31"/>
      <c r="W322" s="31"/>
      <c r="X322" s="31"/>
      <c r="Y322" s="31"/>
      <c r="Z322" s="31"/>
      <c r="AA322" s="32"/>
    </row>
    <row r="323" spans="4:27" ht="15.75" customHeight="1" x14ac:dyDescent="0.75">
      <c r="D323" s="30"/>
      <c r="E323" s="31"/>
      <c r="F323" s="31"/>
      <c r="G323" s="31"/>
      <c r="H323" s="31"/>
      <c r="I323" s="31"/>
      <c r="J323" s="31"/>
      <c r="K323" s="32"/>
      <c r="L323" s="33"/>
      <c r="M323" s="31"/>
      <c r="N323" s="31"/>
      <c r="O323" s="31"/>
      <c r="P323" s="31"/>
      <c r="Q323" s="31"/>
      <c r="R323" s="31"/>
      <c r="S323" s="32"/>
      <c r="T323" s="33"/>
      <c r="U323" s="31"/>
      <c r="V323" s="31"/>
      <c r="W323" s="31"/>
      <c r="X323" s="31"/>
      <c r="Y323" s="31"/>
      <c r="Z323" s="31"/>
      <c r="AA323" s="32"/>
    </row>
    <row r="324" spans="4:27" ht="15.75" customHeight="1" x14ac:dyDescent="0.75">
      <c r="D324" s="30"/>
      <c r="E324" s="31"/>
      <c r="F324" s="31"/>
      <c r="G324" s="31"/>
      <c r="H324" s="31"/>
      <c r="I324" s="31"/>
      <c r="J324" s="31"/>
      <c r="K324" s="32"/>
      <c r="L324" s="33"/>
      <c r="M324" s="31"/>
      <c r="N324" s="31"/>
      <c r="O324" s="31"/>
      <c r="P324" s="31"/>
      <c r="Q324" s="31"/>
      <c r="R324" s="31"/>
      <c r="S324" s="32"/>
      <c r="T324" s="33"/>
      <c r="U324" s="31"/>
      <c r="V324" s="31"/>
      <c r="W324" s="31"/>
      <c r="X324" s="31"/>
      <c r="Y324" s="31"/>
      <c r="Z324" s="31"/>
      <c r="AA324" s="32"/>
    </row>
    <row r="325" spans="4:27" ht="15.75" customHeight="1" x14ac:dyDescent="0.75">
      <c r="D325" s="30"/>
      <c r="E325" s="31"/>
      <c r="F325" s="31"/>
      <c r="G325" s="31"/>
      <c r="H325" s="31"/>
      <c r="I325" s="31"/>
      <c r="J325" s="31"/>
      <c r="K325" s="32"/>
      <c r="L325" s="33"/>
      <c r="M325" s="31"/>
      <c r="N325" s="31"/>
      <c r="O325" s="31"/>
      <c r="P325" s="31"/>
      <c r="Q325" s="31"/>
      <c r="R325" s="31"/>
      <c r="S325" s="32"/>
      <c r="T325" s="33"/>
      <c r="U325" s="31"/>
      <c r="V325" s="31"/>
      <c r="W325" s="31"/>
      <c r="X325" s="31"/>
      <c r="Y325" s="31"/>
      <c r="Z325" s="31"/>
      <c r="AA325" s="32"/>
    </row>
    <row r="326" spans="4:27" ht="15.75" customHeight="1" x14ac:dyDescent="0.75">
      <c r="D326" s="30"/>
      <c r="E326" s="31"/>
      <c r="F326" s="31"/>
      <c r="G326" s="31"/>
      <c r="H326" s="31"/>
      <c r="I326" s="31"/>
      <c r="J326" s="31"/>
      <c r="K326" s="32"/>
      <c r="L326" s="33"/>
      <c r="M326" s="31"/>
      <c r="N326" s="31"/>
      <c r="O326" s="31"/>
      <c r="P326" s="31"/>
      <c r="Q326" s="31"/>
      <c r="R326" s="31"/>
      <c r="S326" s="32"/>
      <c r="T326" s="33"/>
      <c r="U326" s="31"/>
      <c r="V326" s="31"/>
      <c r="W326" s="31"/>
      <c r="X326" s="31"/>
      <c r="Y326" s="31"/>
      <c r="Z326" s="31"/>
      <c r="AA326" s="32"/>
    </row>
    <row r="327" spans="4:27" ht="15.75" customHeight="1" x14ac:dyDescent="0.75">
      <c r="D327" s="30"/>
      <c r="E327" s="31"/>
      <c r="F327" s="31"/>
      <c r="G327" s="31"/>
      <c r="H327" s="31"/>
      <c r="I327" s="31"/>
      <c r="J327" s="31"/>
      <c r="K327" s="32"/>
      <c r="L327" s="33"/>
      <c r="M327" s="31"/>
      <c r="N327" s="31"/>
      <c r="O327" s="31"/>
      <c r="P327" s="31"/>
      <c r="Q327" s="31"/>
      <c r="R327" s="31"/>
      <c r="S327" s="32"/>
      <c r="T327" s="33"/>
      <c r="U327" s="31"/>
      <c r="V327" s="31"/>
      <c r="W327" s="31"/>
      <c r="X327" s="31"/>
      <c r="Y327" s="31"/>
      <c r="Z327" s="31"/>
      <c r="AA327" s="32"/>
    </row>
    <row r="328" spans="4:27" ht="15.75" customHeight="1" x14ac:dyDescent="0.75">
      <c r="D328" s="30"/>
      <c r="E328" s="31"/>
      <c r="F328" s="31"/>
      <c r="G328" s="31"/>
      <c r="H328" s="31"/>
      <c r="I328" s="31"/>
      <c r="J328" s="31"/>
      <c r="K328" s="32"/>
      <c r="L328" s="33"/>
      <c r="M328" s="31"/>
      <c r="N328" s="31"/>
      <c r="O328" s="31"/>
      <c r="P328" s="31"/>
      <c r="Q328" s="31"/>
      <c r="R328" s="31"/>
      <c r="S328" s="32"/>
      <c r="T328" s="33"/>
      <c r="U328" s="31"/>
      <c r="V328" s="31"/>
      <c r="W328" s="31"/>
      <c r="X328" s="31"/>
      <c r="Y328" s="31"/>
      <c r="Z328" s="31"/>
      <c r="AA328" s="32"/>
    </row>
    <row r="329" spans="4:27" ht="15.75" customHeight="1" x14ac:dyDescent="0.75">
      <c r="D329" s="30"/>
      <c r="E329" s="31"/>
      <c r="F329" s="31"/>
      <c r="G329" s="31"/>
      <c r="H329" s="31"/>
      <c r="I329" s="31"/>
      <c r="J329" s="31"/>
      <c r="K329" s="32"/>
      <c r="L329" s="33"/>
      <c r="M329" s="31"/>
      <c r="N329" s="31"/>
      <c r="O329" s="31"/>
      <c r="P329" s="31"/>
      <c r="Q329" s="31"/>
      <c r="R329" s="31"/>
      <c r="S329" s="32"/>
      <c r="T329" s="33"/>
      <c r="U329" s="31"/>
      <c r="V329" s="31"/>
      <c r="W329" s="31"/>
      <c r="X329" s="31"/>
      <c r="Y329" s="31"/>
      <c r="Z329" s="31"/>
      <c r="AA329" s="32"/>
    </row>
    <row r="330" spans="4:27" ht="15.75" customHeight="1" x14ac:dyDescent="0.75">
      <c r="D330" s="30"/>
      <c r="E330" s="31"/>
      <c r="F330" s="31"/>
      <c r="G330" s="31"/>
      <c r="H330" s="31"/>
      <c r="I330" s="31"/>
      <c r="J330" s="31"/>
      <c r="K330" s="32"/>
      <c r="L330" s="33"/>
      <c r="M330" s="31"/>
      <c r="N330" s="31"/>
      <c r="O330" s="31"/>
      <c r="P330" s="31"/>
      <c r="Q330" s="31"/>
      <c r="R330" s="31"/>
      <c r="S330" s="32"/>
      <c r="T330" s="33"/>
      <c r="U330" s="31"/>
      <c r="V330" s="31"/>
      <c r="W330" s="31"/>
      <c r="X330" s="31"/>
      <c r="Y330" s="31"/>
      <c r="Z330" s="31"/>
      <c r="AA330" s="32"/>
    </row>
    <row r="331" spans="4:27" ht="15.75" customHeight="1" x14ac:dyDescent="0.75">
      <c r="D331" s="30"/>
      <c r="E331" s="31"/>
      <c r="F331" s="31"/>
      <c r="G331" s="31"/>
      <c r="H331" s="31"/>
      <c r="I331" s="31"/>
      <c r="J331" s="31"/>
      <c r="K331" s="32"/>
      <c r="L331" s="33"/>
      <c r="M331" s="31"/>
      <c r="N331" s="31"/>
      <c r="O331" s="31"/>
      <c r="P331" s="31"/>
      <c r="Q331" s="31"/>
      <c r="R331" s="31"/>
      <c r="S331" s="32"/>
      <c r="T331" s="33"/>
      <c r="U331" s="31"/>
      <c r="V331" s="31"/>
      <c r="W331" s="31"/>
      <c r="X331" s="31"/>
      <c r="Y331" s="31"/>
      <c r="Z331" s="31"/>
      <c r="AA331" s="32"/>
    </row>
    <row r="332" spans="4:27" ht="15.75" customHeight="1" x14ac:dyDescent="0.75">
      <c r="D332" s="30"/>
      <c r="E332" s="31"/>
      <c r="F332" s="31"/>
      <c r="G332" s="31"/>
      <c r="H332" s="31"/>
      <c r="I332" s="31"/>
      <c r="J332" s="31"/>
      <c r="K332" s="32"/>
      <c r="L332" s="33"/>
      <c r="M332" s="31"/>
      <c r="N332" s="31"/>
      <c r="O332" s="31"/>
      <c r="P332" s="31"/>
      <c r="Q332" s="31"/>
      <c r="R332" s="31"/>
      <c r="S332" s="32"/>
      <c r="T332" s="33"/>
      <c r="U332" s="31"/>
      <c r="V332" s="31"/>
      <c r="W332" s="31"/>
      <c r="X332" s="31"/>
      <c r="Y332" s="31"/>
      <c r="Z332" s="31"/>
      <c r="AA332" s="32"/>
    </row>
    <row r="333" spans="4:27" ht="15.75" customHeight="1" x14ac:dyDescent="0.75">
      <c r="D333" s="30"/>
      <c r="E333" s="31"/>
      <c r="F333" s="31"/>
      <c r="G333" s="31"/>
      <c r="H333" s="31"/>
      <c r="I333" s="31"/>
      <c r="J333" s="31"/>
      <c r="K333" s="32"/>
      <c r="L333" s="33"/>
      <c r="M333" s="31"/>
      <c r="N333" s="31"/>
      <c r="O333" s="31"/>
      <c r="P333" s="31"/>
      <c r="Q333" s="31"/>
      <c r="R333" s="31"/>
      <c r="S333" s="32"/>
      <c r="T333" s="33"/>
      <c r="U333" s="31"/>
      <c r="V333" s="31"/>
      <c r="W333" s="31"/>
      <c r="X333" s="31"/>
      <c r="Y333" s="31"/>
      <c r="Z333" s="31"/>
      <c r="AA333" s="32"/>
    </row>
    <row r="334" spans="4:27" ht="15.75" customHeight="1" x14ac:dyDescent="0.75">
      <c r="D334" s="30"/>
      <c r="E334" s="31"/>
      <c r="F334" s="31"/>
      <c r="G334" s="31"/>
      <c r="H334" s="31"/>
      <c r="I334" s="31"/>
      <c r="J334" s="31"/>
      <c r="K334" s="32"/>
      <c r="L334" s="33"/>
      <c r="M334" s="31"/>
      <c r="N334" s="31"/>
      <c r="O334" s="31"/>
      <c r="P334" s="31"/>
      <c r="Q334" s="31"/>
      <c r="R334" s="31"/>
      <c r="S334" s="32"/>
      <c r="T334" s="33"/>
      <c r="U334" s="31"/>
      <c r="V334" s="31"/>
      <c r="W334" s="31"/>
      <c r="X334" s="31"/>
      <c r="Y334" s="31"/>
      <c r="Z334" s="31"/>
      <c r="AA334" s="32"/>
    </row>
    <row r="335" spans="4:27" ht="15.75" customHeight="1" x14ac:dyDescent="0.75">
      <c r="D335" s="30"/>
      <c r="E335" s="31"/>
      <c r="F335" s="31"/>
      <c r="G335" s="31"/>
      <c r="H335" s="31"/>
      <c r="I335" s="31"/>
      <c r="J335" s="31"/>
      <c r="K335" s="32"/>
      <c r="L335" s="33"/>
      <c r="M335" s="31"/>
      <c r="N335" s="31"/>
      <c r="O335" s="31"/>
      <c r="P335" s="31"/>
      <c r="Q335" s="31"/>
      <c r="R335" s="31"/>
      <c r="S335" s="32"/>
      <c r="T335" s="33"/>
      <c r="U335" s="31"/>
      <c r="V335" s="31"/>
      <c r="W335" s="31"/>
      <c r="X335" s="31"/>
      <c r="Y335" s="31"/>
      <c r="Z335" s="31"/>
      <c r="AA335" s="32"/>
    </row>
    <row r="336" spans="4:27" ht="15.75" customHeight="1" x14ac:dyDescent="0.75">
      <c r="D336" s="30"/>
      <c r="E336" s="31"/>
      <c r="F336" s="31"/>
      <c r="G336" s="31"/>
      <c r="H336" s="31"/>
      <c r="I336" s="31"/>
      <c r="J336" s="31"/>
      <c r="K336" s="32"/>
      <c r="L336" s="33"/>
      <c r="M336" s="31"/>
      <c r="N336" s="31"/>
      <c r="O336" s="31"/>
      <c r="P336" s="31"/>
      <c r="Q336" s="31"/>
      <c r="R336" s="31"/>
      <c r="S336" s="32"/>
      <c r="T336" s="33"/>
      <c r="U336" s="31"/>
      <c r="V336" s="31"/>
      <c r="W336" s="31"/>
      <c r="X336" s="31"/>
      <c r="Y336" s="31"/>
      <c r="Z336" s="31"/>
      <c r="AA336" s="32"/>
    </row>
    <row r="337" spans="4:27" ht="15.75" customHeight="1" x14ac:dyDescent="0.75">
      <c r="D337" s="30"/>
      <c r="E337" s="31"/>
      <c r="F337" s="31"/>
      <c r="G337" s="31"/>
      <c r="H337" s="31"/>
      <c r="I337" s="31"/>
      <c r="J337" s="31"/>
      <c r="K337" s="32"/>
      <c r="L337" s="33"/>
      <c r="M337" s="31"/>
      <c r="N337" s="31"/>
      <c r="O337" s="31"/>
      <c r="P337" s="31"/>
      <c r="Q337" s="31"/>
      <c r="R337" s="31"/>
      <c r="S337" s="32"/>
      <c r="T337" s="33"/>
      <c r="U337" s="31"/>
      <c r="V337" s="31"/>
      <c r="W337" s="31"/>
      <c r="X337" s="31"/>
      <c r="Y337" s="31"/>
      <c r="Z337" s="31"/>
      <c r="AA337" s="32"/>
    </row>
    <row r="338" spans="4:27" ht="15.75" customHeight="1" x14ac:dyDescent="0.75">
      <c r="D338" s="30"/>
      <c r="E338" s="31"/>
      <c r="F338" s="31"/>
      <c r="G338" s="31"/>
      <c r="H338" s="31"/>
      <c r="I338" s="31"/>
      <c r="J338" s="31"/>
      <c r="K338" s="32"/>
      <c r="L338" s="33"/>
      <c r="M338" s="31"/>
      <c r="N338" s="31"/>
      <c r="O338" s="31"/>
      <c r="P338" s="31"/>
      <c r="Q338" s="31"/>
      <c r="R338" s="31"/>
      <c r="S338" s="32"/>
      <c r="T338" s="33"/>
      <c r="U338" s="31"/>
      <c r="V338" s="31"/>
      <c r="W338" s="31"/>
      <c r="X338" s="31"/>
      <c r="Y338" s="31"/>
      <c r="Z338" s="31"/>
      <c r="AA338" s="32"/>
    </row>
    <row r="339" spans="4:27" ht="15.75" customHeight="1" x14ac:dyDescent="0.75">
      <c r="D339" s="30"/>
      <c r="E339" s="31"/>
      <c r="F339" s="31"/>
      <c r="G339" s="31"/>
      <c r="H339" s="31"/>
      <c r="I339" s="31"/>
      <c r="J339" s="31"/>
      <c r="K339" s="32"/>
      <c r="L339" s="33"/>
      <c r="M339" s="31"/>
      <c r="N339" s="31"/>
      <c r="O339" s="31"/>
      <c r="P339" s="31"/>
      <c r="Q339" s="31"/>
      <c r="R339" s="31"/>
      <c r="S339" s="32"/>
      <c r="T339" s="33"/>
      <c r="U339" s="31"/>
      <c r="V339" s="31"/>
      <c r="W339" s="31"/>
      <c r="X339" s="31"/>
      <c r="Y339" s="31"/>
      <c r="Z339" s="31"/>
      <c r="AA339" s="32"/>
    </row>
    <row r="340" spans="4:27" ht="15.75" customHeight="1" x14ac:dyDescent="0.75">
      <c r="D340" s="30"/>
      <c r="E340" s="31"/>
      <c r="F340" s="31"/>
      <c r="G340" s="31"/>
      <c r="H340" s="31"/>
      <c r="I340" s="31"/>
      <c r="J340" s="31"/>
      <c r="K340" s="32"/>
      <c r="L340" s="33"/>
      <c r="M340" s="31"/>
      <c r="N340" s="31"/>
      <c r="O340" s="31"/>
      <c r="P340" s="31"/>
      <c r="Q340" s="31"/>
      <c r="R340" s="31"/>
      <c r="S340" s="32"/>
      <c r="T340" s="33"/>
      <c r="U340" s="31"/>
      <c r="V340" s="31"/>
      <c r="W340" s="31"/>
      <c r="X340" s="31"/>
      <c r="Y340" s="31"/>
      <c r="Z340" s="31"/>
      <c r="AA340" s="32"/>
    </row>
    <row r="341" spans="4:27" ht="15.75" customHeight="1" x14ac:dyDescent="0.75">
      <c r="D341" s="30"/>
      <c r="E341" s="31"/>
      <c r="F341" s="31"/>
      <c r="G341" s="31"/>
      <c r="H341" s="31"/>
      <c r="I341" s="31"/>
      <c r="J341" s="31"/>
      <c r="K341" s="32"/>
      <c r="L341" s="33"/>
      <c r="M341" s="31"/>
      <c r="N341" s="31"/>
      <c r="O341" s="31"/>
      <c r="P341" s="31"/>
      <c r="Q341" s="31"/>
      <c r="R341" s="31"/>
      <c r="S341" s="32"/>
      <c r="T341" s="33"/>
      <c r="U341" s="31"/>
      <c r="V341" s="31"/>
      <c r="W341" s="31"/>
      <c r="X341" s="31"/>
      <c r="Y341" s="31"/>
      <c r="Z341" s="31"/>
      <c r="AA341" s="32"/>
    </row>
    <row r="342" spans="4:27" ht="15.75" customHeight="1" x14ac:dyDescent="0.75">
      <c r="D342" s="30"/>
      <c r="E342" s="31"/>
      <c r="F342" s="31"/>
      <c r="G342" s="31"/>
      <c r="H342" s="31"/>
      <c r="I342" s="31"/>
      <c r="J342" s="31"/>
      <c r="K342" s="32"/>
      <c r="L342" s="33"/>
      <c r="M342" s="31"/>
      <c r="N342" s="31"/>
      <c r="O342" s="31"/>
      <c r="P342" s="31"/>
      <c r="Q342" s="31"/>
      <c r="R342" s="31"/>
      <c r="S342" s="32"/>
      <c r="T342" s="33"/>
      <c r="U342" s="31"/>
      <c r="V342" s="31"/>
      <c r="W342" s="31"/>
      <c r="X342" s="31"/>
      <c r="Y342" s="31"/>
      <c r="Z342" s="31"/>
      <c r="AA342" s="32"/>
    </row>
    <row r="343" spans="4:27" ht="15.75" customHeight="1" x14ac:dyDescent="0.75">
      <c r="D343" s="30"/>
      <c r="E343" s="31"/>
      <c r="F343" s="31"/>
      <c r="G343" s="31"/>
      <c r="H343" s="31"/>
      <c r="I343" s="31"/>
      <c r="J343" s="31"/>
      <c r="K343" s="32"/>
      <c r="L343" s="33"/>
      <c r="M343" s="31"/>
      <c r="N343" s="31"/>
      <c r="O343" s="31"/>
      <c r="P343" s="31"/>
      <c r="Q343" s="31"/>
      <c r="R343" s="31"/>
      <c r="S343" s="32"/>
      <c r="T343" s="33"/>
      <c r="U343" s="31"/>
      <c r="V343" s="31"/>
      <c r="W343" s="31"/>
      <c r="X343" s="31"/>
      <c r="Y343" s="31"/>
      <c r="Z343" s="31"/>
      <c r="AA343" s="32"/>
    </row>
    <row r="344" spans="4:27" ht="15.75" customHeight="1" x14ac:dyDescent="0.75">
      <c r="D344" s="30"/>
      <c r="E344" s="31"/>
      <c r="F344" s="31"/>
      <c r="G344" s="31"/>
      <c r="H344" s="31"/>
      <c r="I344" s="31"/>
      <c r="J344" s="31"/>
      <c r="K344" s="32"/>
      <c r="L344" s="33"/>
      <c r="M344" s="31"/>
      <c r="N344" s="31"/>
      <c r="O344" s="31"/>
      <c r="P344" s="31"/>
      <c r="Q344" s="31"/>
      <c r="R344" s="31"/>
      <c r="S344" s="32"/>
      <c r="T344" s="33"/>
      <c r="U344" s="31"/>
      <c r="V344" s="31"/>
      <c r="W344" s="31"/>
      <c r="X344" s="31"/>
      <c r="Y344" s="31"/>
      <c r="Z344" s="31"/>
      <c r="AA344" s="32"/>
    </row>
    <row r="345" spans="4:27" ht="15.75" customHeight="1" x14ac:dyDescent="0.75">
      <c r="D345" s="30"/>
      <c r="E345" s="31"/>
      <c r="F345" s="31"/>
      <c r="G345" s="31"/>
      <c r="H345" s="31"/>
      <c r="I345" s="31"/>
      <c r="J345" s="31"/>
      <c r="K345" s="32"/>
      <c r="L345" s="33"/>
      <c r="M345" s="31"/>
      <c r="N345" s="31"/>
      <c r="O345" s="31"/>
      <c r="P345" s="31"/>
      <c r="Q345" s="31"/>
      <c r="R345" s="31"/>
      <c r="S345" s="32"/>
      <c r="T345" s="33"/>
      <c r="U345" s="31"/>
      <c r="V345" s="31"/>
      <c r="W345" s="31"/>
      <c r="X345" s="31"/>
      <c r="Y345" s="31"/>
      <c r="Z345" s="31"/>
      <c r="AA345" s="32"/>
    </row>
    <row r="346" spans="4:27" ht="15.75" customHeight="1" x14ac:dyDescent="0.75">
      <c r="D346" s="30"/>
      <c r="E346" s="31"/>
      <c r="F346" s="31"/>
      <c r="G346" s="31"/>
      <c r="H346" s="31"/>
      <c r="I346" s="31"/>
      <c r="J346" s="31"/>
      <c r="K346" s="32"/>
      <c r="L346" s="33"/>
      <c r="M346" s="31"/>
      <c r="N346" s="31"/>
      <c r="O346" s="31"/>
      <c r="P346" s="31"/>
      <c r="Q346" s="31"/>
      <c r="R346" s="31"/>
      <c r="S346" s="32"/>
      <c r="T346" s="33"/>
      <c r="U346" s="31"/>
      <c r="V346" s="31"/>
      <c r="W346" s="31"/>
      <c r="X346" s="31"/>
      <c r="Y346" s="31"/>
      <c r="Z346" s="31"/>
      <c r="AA346" s="32"/>
    </row>
    <row r="347" spans="4:27" ht="15.75" customHeight="1" x14ac:dyDescent="0.75">
      <c r="D347" s="30"/>
      <c r="E347" s="31"/>
      <c r="F347" s="31"/>
      <c r="G347" s="31"/>
      <c r="H347" s="31"/>
      <c r="I347" s="31"/>
      <c r="J347" s="31"/>
      <c r="K347" s="32"/>
      <c r="L347" s="33"/>
      <c r="M347" s="31"/>
      <c r="N347" s="31"/>
      <c r="O347" s="31"/>
      <c r="P347" s="31"/>
      <c r="Q347" s="31"/>
      <c r="R347" s="31"/>
      <c r="S347" s="32"/>
      <c r="T347" s="33"/>
      <c r="U347" s="31"/>
      <c r="V347" s="31"/>
      <c r="W347" s="31"/>
      <c r="X347" s="31"/>
      <c r="Y347" s="31"/>
      <c r="Z347" s="31"/>
      <c r="AA347" s="32"/>
    </row>
    <row r="348" spans="4:27" ht="15.75" customHeight="1" x14ac:dyDescent="0.75">
      <c r="D348" s="30"/>
      <c r="E348" s="31"/>
      <c r="F348" s="31"/>
      <c r="G348" s="31"/>
      <c r="H348" s="31"/>
      <c r="I348" s="31"/>
      <c r="J348" s="31"/>
      <c r="K348" s="32"/>
      <c r="L348" s="33"/>
      <c r="M348" s="31"/>
      <c r="N348" s="31"/>
      <c r="O348" s="31"/>
      <c r="P348" s="31"/>
      <c r="Q348" s="31"/>
      <c r="R348" s="31"/>
      <c r="S348" s="32"/>
      <c r="T348" s="33"/>
      <c r="U348" s="31"/>
      <c r="V348" s="31"/>
      <c r="W348" s="31"/>
      <c r="X348" s="31"/>
      <c r="Y348" s="31"/>
      <c r="Z348" s="31"/>
      <c r="AA348" s="32"/>
    </row>
    <row r="349" spans="4:27" ht="15.75" customHeight="1" x14ac:dyDescent="0.75">
      <c r="D349" s="30"/>
      <c r="E349" s="31"/>
      <c r="F349" s="31"/>
      <c r="G349" s="31"/>
      <c r="H349" s="31"/>
      <c r="I349" s="31"/>
      <c r="J349" s="31"/>
      <c r="K349" s="32"/>
      <c r="L349" s="33"/>
      <c r="M349" s="31"/>
      <c r="N349" s="31"/>
      <c r="O349" s="31"/>
      <c r="P349" s="31"/>
      <c r="Q349" s="31"/>
      <c r="R349" s="31"/>
      <c r="S349" s="32"/>
      <c r="T349" s="33"/>
      <c r="U349" s="31"/>
      <c r="V349" s="31"/>
      <c r="W349" s="31"/>
      <c r="X349" s="31"/>
      <c r="Y349" s="31"/>
      <c r="Z349" s="31"/>
      <c r="AA349" s="32"/>
    </row>
    <row r="350" spans="4:27" ht="15.75" customHeight="1" x14ac:dyDescent="0.75"/>
    <row r="351" spans="4:27" ht="15.75" customHeight="1" x14ac:dyDescent="0.75"/>
    <row r="352" spans="4:27" ht="15.75" customHeight="1" x14ac:dyDescent="0.75"/>
    <row r="353" ht="15.75" customHeight="1" x14ac:dyDescent="0.75"/>
    <row r="354" ht="15.75" customHeight="1" x14ac:dyDescent="0.75"/>
    <row r="355" ht="15.75" customHeight="1" x14ac:dyDescent="0.75"/>
    <row r="356" ht="15.75" customHeight="1" x14ac:dyDescent="0.75"/>
    <row r="357" ht="15.75" customHeight="1" x14ac:dyDescent="0.75"/>
    <row r="358" ht="15.75" customHeight="1" x14ac:dyDescent="0.75"/>
    <row r="359" ht="15.75" customHeight="1" x14ac:dyDescent="0.75"/>
    <row r="360" ht="15.75" customHeight="1" x14ac:dyDescent="0.75"/>
    <row r="361" ht="15.75" customHeight="1" x14ac:dyDescent="0.75"/>
    <row r="362" ht="15.75" customHeight="1" x14ac:dyDescent="0.75"/>
    <row r="363" ht="15.75" customHeight="1" x14ac:dyDescent="0.75"/>
    <row r="364" ht="15.75" customHeight="1" x14ac:dyDescent="0.75"/>
    <row r="365" ht="15.75" customHeight="1" x14ac:dyDescent="0.75"/>
    <row r="366" ht="15.75" customHeight="1" x14ac:dyDescent="0.75"/>
    <row r="367" ht="15.75" customHeight="1" x14ac:dyDescent="0.75"/>
    <row r="368" ht="15.75" customHeight="1" x14ac:dyDescent="0.75"/>
    <row r="369" ht="15.75" customHeight="1" x14ac:dyDescent="0.75"/>
    <row r="370" ht="15.75" customHeight="1" x14ac:dyDescent="0.75"/>
    <row r="371" ht="15.75" customHeight="1" x14ac:dyDescent="0.75"/>
    <row r="372" ht="15.75" customHeight="1" x14ac:dyDescent="0.75"/>
    <row r="373" ht="15.75" customHeight="1" x14ac:dyDescent="0.75"/>
    <row r="374" ht="15.75" customHeight="1" x14ac:dyDescent="0.75"/>
    <row r="375" ht="15.75" customHeight="1" x14ac:dyDescent="0.75"/>
    <row r="376" ht="15.75" customHeight="1" x14ac:dyDescent="0.75"/>
    <row r="377" ht="15.75" customHeight="1" x14ac:dyDescent="0.75"/>
    <row r="378" ht="15.75" customHeight="1" x14ac:dyDescent="0.75"/>
    <row r="379" ht="15.75" customHeight="1" x14ac:dyDescent="0.75"/>
    <row r="380" ht="15.75" customHeight="1" x14ac:dyDescent="0.75"/>
    <row r="381" ht="15.75" customHeight="1" x14ac:dyDescent="0.75"/>
    <row r="382" ht="15.75" customHeight="1" x14ac:dyDescent="0.75"/>
    <row r="383" ht="15.75" customHeight="1" x14ac:dyDescent="0.75"/>
    <row r="384" ht="15.75" customHeight="1" x14ac:dyDescent="0.75"/>
    <row r="385" ht="15.75" customHeight="1" x14ac:dyDescent="0.75"/>
    <row r="386" ht="15.75" customHeight="1" x14ac:dyDescent="0.75"/>
    <row r="387" ht="15.75" customHeight="1" x14ac:dyDescent="0.75"/>
    <row r="388" ht="15.75" customHeight="1" x14ac:dyDescent="0.75"/>
    <row r="389" ht="15.75" customHeight="1" x14ac:dyDescent="0.75"/>
    <row r="390" ht="15.75" customHeight="1" x14ac:dyDescent="0.75"/>
    <row r="391" ht="15.75" customHeight="1" x14ac:dyDescent="0.75"/>
    <row r="392" ht="15.75" customHeight="1" x14ac:dyDescent="0.75"/>
    <row r="393" ht="15.75" customHeight="1" x14ac:dyDescent="0.75"/>
    <row r="394" ht="15.75" customHeight="1" x14ac:dyDescent="0.75"/>
    <row r="395" ht="15.75" customHeight="1" x14ac:dyDescent="0.75"/>
    <row r="396" ht="15.75" customHeight="1" x14ac:dyDescent="0.75"/>
    <row r="397" ht="15.75" customHeight="1" x14ac:dyDescent="0.75"/>
    <row r="398" ht="15.75" customHeight="1" x14ac:dyDescent="0.75"/>
    <row r="399" ht="15.75" customHeight="1" x14ac:dyDescent="0.75"/>
    <row r="400" ht="15.75" customHeight="1" x14ac:dyDescent="0.75"/>
    <row r="401" ht="15.75" customHeight="1" x14ac:dyDescent="0.75"/>
    <row r="402" ht="15.75" customHeight="1" x14ac:dyDescent="0.75"/>
    <row r="403" ht="15.75" customHeight="1" x14ac:dyDescent="0.75"/>
    <row r="404" ht="15.75" customHeight="1" x14ac:dyDescent="0.75"/>
    <row r="405" ht="15.75" customHeight="1" x14ac:dyDescent="0.75"/>
    <row r="406" ht="15.75" customHeight="1" x14ac:dyDescent="0.75"/>
    <row r="407" ht="15.75" customHeight="1" x14ac:dyDescent="0.75"/>
    <row r="408" ht="15.75" customHeight="1" x14ac:dyDescent="0.75"/>
    <row r="409" ht="15.75" customHeight="1" x14ac:dyDescent="0.75"/>
    <row r="410" ht="15.75" customHeight="1" x14ac:dyDescent="0.75"/>
    <row r="411" ht="15.75" customHeight="1" x14ac:dyDescent="0.75"/>
    <row r="412" ht="15.75" customHeight="1" x14ac:dyDescent="0.75"/>
    <row r="413" ht="15.75" customHeight="1" x14ac:dyDescent="0.75"/>
    <row r="414" ht="15.75" customHeight="1" x14ac:dyDescent="0.75"/>
    <row r="415" ht="15.75" customHeight="1" x14ac:dyDescent="0.75"/>
    <row r="416" ht="15.75" customHeight="1" x14ac:dyDescent="0.75"/>
    <row r="417" ht="15.75" customHeight="1" x14ac:dyDescent="0.75"/>
    <row r="418" ht="15.75" customHeight="1" x14ac:dyDescent="0.75"/>
    <row r="419" ht="15.75" customHeight="1" x14ac:dyDescent="0.75"/>
    <row r="420" ht="15.75" customHeight="1" x14ac:dyDescent="0.75"/>
    <row r="421" ht="15.75" customHeight="1" x14ac:dyDescent="0.75"/>
    <row r="422" ht="15.75" customHeight="1" x14ac:dyDescent="0.75"/>
    <row r="423" ht="15.75" customHeight="1" x14ac:dyDescent="0.75"/>
    <row r="424" ht="15.75" customHeight="1" x14ac:dyDescent="0.75"/>
    <row r="425" ht="15.75" customHeight="1" x14ac:dyDescent="0.75"/>
    <row r="426" ht="15.75" customHeight="1" x14ac:dyDescent="0.75"/>
    <row r="427" ht="15.75" customHeight="1" x14ac:dyDescent="0.75"/>
    <row r="428" ht="15.75" customHeight="1" x14ac:dyDescent="0.75"/>
    <row r="429" ht="15.75" customHeight="1" x14ac:dyDescent="0.75"/>
    <row r="430" ht="15.75" customHeight="1" x14ac:dyDescent="0.75"/>
    <row r="431" ht="15.75" customHeight="1" x14ac:dyDescent="0.75"/>
    <row r="432" ht="15.75" customHeight="1" x14ac:dyDescent="0.75"/>
    <row r="433" ht="15.75" customHeight="1" x14ac:dyDescent="0.75"/>
    <row r="434" ht="15.75" customHeight="1" x14ac:dyDescent="0.75"/>
    <row r="435" ht="15.75" customHeight="1" x14ac:dyDescent="0.75"/>
    <row r="436" ht="15.75" customHeight="1" x14ac:dyDescent="0.75"/>
    <row r="437" ht="15.75" customHeight="1" x14ac:dyDescent="0.75"/>
    <row r="438" ht="15.75" customHeight="1" x14ac:dyDescent="0.75"/>
    <row r="439" ht="15.75" customHeight="1" x14ac:dyDescent="0.75"/>
    <row r="440" ht="15.75" customHeight="1" x14ac:dyDescent="0.75"/>
    <row r="441" ht="15.75" customHeight="1" x14ac:dyDescent="0.75"/>
    <row r="442" ht="15.75" customHeight="1" x14ac:dyDescent="0.75"/>
    <row r="443" ht="15.75" customHeight="1" x14ac:dyDescent="0.75"/>
    <row r="444" ht="15.75" customHeight="1" x14ac:dyDescent="0.75"/>
    <row r="445" ht="15.75" customHeight="1" x14ac:dyDescent="0.75"/>
    <row r="446" ht="15.75" customHeight="1" x14ac:dyDescent="0.75"/>
    <row r="447" ht="15.75" customHeight="1" x14ac:dyDescent="0.75"/>
    <row r="448" ht="15.75" customHeight="1" x14ac:dyDescent="0.75"/>
    <row r="449" ht="15.75" customHeight="1" x14ac:dyDescent="0.75"/>
    <row r="450" ht="15.75" customHeight="1" x14ac:dyDescent="0.75"/>
    <row r="451" ht="15.75" customHeight="1" x14ac:dyDescent="0.75"/>
    <row r="452" ht="15.75" customHeight="1" x14ac:dyDescent="0.75"/>
    <row r="453" ht="15.75" customHeight="1" x14ac:dyDescent="0.75"/>
    <row r="454" ht="15.75" customHeight="1" x14ac:dyDescent="0.75"/>
    <row r="455" ht="15.75" customHeight="1" x14ac:dyDescent="0.75"/>
    <row r="456" ht="15.75" customHeight="1" x14ac:dyDescent="0.75"/>
    <row r="457" ht="15.75" customHeight="1" x14ac:dyDescent="0.75"/>
    <row r="458" ht="15.75" customHeight="1" x14ac:dyDescent="0.75"/>
    <row r="459" ht="15.75" customHeight="1" x14ac:dyDescent="0.75"/>
    <row r="460" ht="15.75" customHeight="1" x14ac:dyDescent="0.75"/>
    <row r="461" ht="15.75" customHeight="1" x14ac:dyDescent="0.75"/>
    <row r="462" ht="15.75" customHeight="1" x14ac:dyDescent="0.75"/>
    <row r="463" ht="15.75" customHeight="1" x14ac:dyDescent="0.75"/>
    <row r="464" ht="15.75" customHeight="1" x14ac:dyDescent="0.75"/>
    <row r="465" ht="15.75" customHeight="1" x14ac:dyDescent="0.75"/>
    <row r="466" ht="15.75" customHeight="1" x14ac:dyDescent="0.75"/>
    <row r="467" ht="15.75" customHeight="1" x14ac:dyDescent="0.75"/>
    <row r="468" ht="15.75" customHeight="1" x14ac:dyDescent="0.75"/>
    <row r="469" ht="15.75" customHeight="1" x14ac:dyDescent="0.75"/>
    <row r="470" ht="15.75" customHeight="1" x14ac:dyDescent="0.75"/>
    <row r="471" ht="15.75" customHeight="1" x14ac:dyDescent="0.75"/>
    <row r="472" ht="15.75" customHeight="1" x14ac:dyDescent="0.75"/>
    <row r="473" ht="15.75" customHeight="1" x14ac:dyDescent="0.75"/>
    <row r="474" ht="15.75" customHeight="1" x14ac:dyDescent="0.75"/>
    <row r="475" ht="15.75" customHeight="1" x14ac:dyDescent="0.75"/>
    <row r="476" ht="15.75" customHeight="1" x14ac:dyDescent="0.75"/>
    <row r="477" ht="15.75" customHeight="1" x14ac:dyDescent="0.75"/>
    <row r="478" ht="15.75" customHeight="1" x14ac:dyDescent="0.75"/>
    <row r="479" ht="15.75" customHeight="1" x14ac:dyDescent="0.75"/>
    <row r="480" ht="15.75" customHeight="1" x14ac:dyDescent="0.75"/>
    <row r="481" ht="15.75" customHeight="1" x14ac:dyDescent="0.75"/>
    <row r="482" ht="15.75" customHeight="1" x14ac:dyDescent="0.75"/>
    <row r="483" ht="15.75" customHeight="1" x14ac:dyDescent="0.75"/>
    <row r="484" ht="15.75" customHeight="1" x14ac:dyDescent="0.75"/>
    <row r="485" ht="15.75" customHeight="1" x14ac:dyDescent="0.75"/>
    <row r="486" ht="15.75" customHeight="1" x14ac:dyDescent="0.75"/>
    <row r="487" ht="15.75" customHeight="1" x14ac:dyDescent="0.75"/>
    <row r="488" ht="15.75" customHeight="1" x14ac:dyDescent="0.75"/>
    <row r="489" ht="15.75" customHeight="1" x14ac:dyDescent="0.75"/>
    <row r="490" ht="15.75" customHeight="1" x14ac:dyDescent="0.75"/>
    <row r="491" ht="15.75" customHeight="1" x14ac:dyDescent="0.75"/>
    <row r="492" ht="15.75" customHeight="1" x14ac:dyDescent="0.75"/>
    <row r="493" ht="15.75" customHeight="1" x14ac:dyDescent="0.75"/>
    <row r="494" ht="15.75" customHeight="1" x14ac:dyDescent="0.75"/>
    <row r="495" ht="15.75" customHeight="1" x14ac:dyDescent="0.75"/>
    <row r="496" ht="15.75" customHeight="1" x14ac:dyDescent="0.75"/>
    <row r="497" ht="15.75" customHeight="1" x14ac:dyDescent="0.75"/>
    <row r="498" ht="15.75" customHeight="1" x14ac:dyDescent="0.75"/>
    <row r="499" ht="15.75" customHeight="1" x14ac:dyDescent="0.75"/>
    <row r="500" ht="15.75" customHeight="1" x14ac:dyDescent="0.75"/>
    <row r="501" ht="15.75" customHeight="1" x14ac:dyDescent="0.75"/>
    <row r="502" ht="15.75" customHeight="1" x14ac:dyDescent="0.75"/>
    <row r="503" ht="15.75" customHeight="1" x14ac:dyDescent="0.75"/>
    <row r="504" ht="15.75" customHeight="1" x14ac:dyDescent="0.75"/>
    <row r="505" ht="15.75" customHeight="1" x14ac:dyDescent="0.75"/>
    <row r="506" ht="15.75" customHeight="1" x14ac:dyDescent="0.75"/>
    <row r="507" ht="15.75" customHeight="1" x14ac:dyDescent="0.75"/>
    <row r="508" ht="15.75" customHeight="1" x14ac:dyDescent="0.75"/>
    <row r="509" ht="15.75" customHeight="1" x14ac:dyDescent="0.75"/>
    <row r="510" ht="15.75" customHeight="1" x14ac:dyDescent="0.75"/>
    <row r="511" ht="15.75" customHeight="1" x14ac:dyDescent="0.75"/>
    <row r="512" ht="15.75" customHeight="1" x14ac:dyDescent="0.75"/>
    <row r="513" ht="15.75" customHeight="1" x14ac:dyDescent="0.75"/>
    <row r="514" ht="15.75" customHeight="1" x14ac:dyDescent="0.75"/>
    <row r="515" ht="15.75" customHeight="1" x14ac:dyDescent="0.75"/>
    <row r="516" ht="15.75" customHeight="1" x14ac:dyDescent="0.75"/>
    <row r="517" ht="15.75" customHeight="1" x14ac:dyDescent="0.75"/>
    <row r="518" ht="15.75" customHeight="1" x14ac:dyDescent="0.75"/>
    <row r="519" ht="15.75" customHeight="1" x14ac:dyDescent="0.75"/>
    <row r="520" ht="15.75" customHeight="1" x14ac:dyDescent="0.75"/>
    <row r="521" ht="15.75" customHeight="1" x14ac:dyDescent="0.75"/>
    <row r="522" ht="15.75" customHeight="1" x14ac:dyDescent="0.75"/>
    <row r="523" ht="15.75" customHeight="1" x14ac:dyDescent="0.75"/>
    <row r="524" ht="15.75" customHeight="1" x14ac:dyDescent="0.75"/>
    <row r="525" ht="15.75" customHeight="1" x14ac:dyDescent="0.75"/>
    <row r="526" ht="15.75" customHeight="1" x14ac:dyDescent="0.75"/>
    <row r="527" ht="15.75" customHeight="1" x14ac:dyDescent="0.75"/>
    <row r="528" ht="15.75" customHeight="1" x14ac:dyDescent="0.75"/>
    <row r="529" ht="15.75" customHeight="1" x14ac:dyDescent="0.75"/>
    <row r="530" ht="15.75" customHeight="1" x14ac:dyDescent="0.75"/>
    <row r="531" ht="15.75" customHeight="1" x14ac:dyDescent="0.75"/>
    <row r="532" ht="15.75" customHeight="1" x14ac:dyDescent="0.75"/>
    <row r="533" ht="15.75" customHeight="1" x14ac:dyDescent="0.75"/>
    <row r="534" ht="15.75" customHeight="1" x14ac:dyDescent="0.75"/>
    <row r="535" ht="15.75" customHeight="1" x14ac:dyDescent="0.75"/>
    <row r="536" ht="15.75" customHeight="1" x14ac:dyDescent="0.75"/>
    <row r="537" ht="15.75" customHeight="1" x14ac:dyDescent="0.75"/>
    <row r="538" ht="15.75" customHeight="1" x14ac:dyDescent="0.75"/>
    <row r="539" ht="15.75" customHeight="1" x14ac:dyDescent="0.75"/>
    <row r="540" ht="15.75" customHeight="1" x14ac:dyDescent="0.75"/>
    <row r="541" ht="15.75" customHeight="1" x14ac:dyDescent="0.75"/>
    <row r="542" ht="15.75" customHeight="1" x14ac:dyDescent="0.75"/>
    <row r="543" ht="15.75" customHeight="1" x14ac:dyDescent="0.75"/>
    <row r="544" ht="15.75" customHeight="1" x14ac:dyDescent="0.75"/>
    <row r="545" ht="15.75" customHeight="1" x14ac:dyDescent="0.75"/>
    <row r="546" ht="15.75" customHeight="1" x14ac:dyDescent="0.75"/>
    <row r="547" ht="15.75" customHeight="1" x14ac:dyDescent="0.75"/>
    <row r="548" ht="15.75" customHeight="1" x14ac:dyDescent="0.75"/>
    <row r="549" ht="15.75" customHeight="1" x14ac:dyDescent="0.75"/>
    <row r="550" ht="15.75" customHeight="1" x14ac:dyDescent="0.75"/>
    <row r="551" ht="15.75" customHeight="1" x14ac:dyDescent="0.75"/>
    <row r="552" ht="15.75" customHeight="1" x14ac:dyDescent="0.75"/>
    <row r="553" ht="15.75" customHeight="1" x14ac:dyDescent="0.75"/>
    <row r="554" ht="15.75" customHeight="1" x14ac:dyDescent="0.75"/>
    <row r="555" ht="15.75" customHeight="1" x14ac:dyDescent="0.75"/>
    <row r="556" ht="15.75" customHeight="1" x14ac:dyDescent="0.75"/>
    <row r="557" ht="15.75" customHeight="1" x14ac:dyDescent="0.75"/>
    <row r="558" ht="15.75" customHeight="1" x14ac:dyDescent="0.75"/>
    <row r="559" ht="15.75" customHeight="1" x14ac:dyDescent="0.75"/>
    <row r="560" ht="15.75" customHeight="1" x14ac:dyDescent="0.75"/>
    <row r="561" ht="15.75" customHeight="1" x14ac:dyDescent="0.75"/>
    <row r="562" ht="15.75" customHeight="1" x14ac:dyDescent="0.75"/>
    <row r="563" ht="15.75" customHeight="1" x14ac:dyDescent="0.75"/>
    <row r="564" ht="15.75" customHeight="1" x14ac:dyDescent="0.75"/>
    <row r="565" ht="15.75" customHeight="1" x14ac:dyDescent="0.75"/>
    <row r="566" ht="15.75" customHeight="1" x14ac:dyDescent="0.75"/>
    <row r="567" ht="15.75" customHeight="1" x14ac:dyDescent="0.75"/>
    <row r="568" ht="15.75" customHeight="1" x14ac:dyDescent="0.75"/>
    <row r="569" ht="15.75" customHeight="1" x14ac:dyDescent="0.75"/>
    <row r="570" ht="15.75" customHeight="1" x14ac:dyDescent="0.75"/>
    <row r="571" ht="15.75" customHeight="1" x14ac:dyDescent="0.75"/>
    <row r="572" ht="15.75" customHeight="1" x14ac:dyDescent="0.75"/>
    <row r="573" ht="15.75" customHeight="1" x14ac:dyDescent="0.75"/>
    <row r="574" ht="15.75" customHeight="1" x14ac:dyDescent="0.75"/>
    <row r="575" ht="15.75" customHeight="1" x14ac:dyDescent="0.75"/>
    <row r="576" ht="15.75" customHeight="1" x14ac:dyDescent="0.75"/>
    <row r="577" ht="15.75" customHeight="1" x14ac:dyDescent="0.75"/>
    <row r="578" ht="15.75" customHeight="1" x14ac:dyDescent="0.75"/>
    <row r="579" ht="15.75" customHeight="1" x14ac:dyDescent="0.75"/>
    <row r="580" ht="15.75" customHeight="1" x14ac:dyDescent="0.75"/>
    <row r="581" ht="15.75" customHeight="1" x14ac:dyDescent="0.75"/>
    <row r="582" ht="15.75" customHeight="1" x14ac:dyDescent="0.75"/>
    <row r="583" ht="15.75" customHeight="1" x14ac:dyDescent="0.75"/>
    <row r="584" ht="15.75" customHeight="1" x14ac:dyDescent="0.75"/>
    <row r="585" ht="15.75" customHeight="1" x14ac:dyDescent="0.75"/>
    <row r="586" ht="15.75" customHeight="1" x14ac:dyDescent="0.75"/>
    <row r="587" ht="15.75" customHeight="1" x14ac:dyDescent="0.75"/>
    <row r="588" ht="15.75" customHeight="1" x14ac:dyDescent="0.75"/>
    <row r="589" ht="15.75" customHeight="1" x14ac:dyDescent="0.75"/>
    <row r="590" ht="15.75" customHeight="1" x14ac:dyDescent="0.75"/>
    <row r="591" ht="15.75" customHeight="1" x14ac:dyDescent="0.75"/>
    <row r="592" ht="15.75" customHeight="1" x14ac:dyDescent="0.75"/>
    <row r="593" ht="15.75" customHeight="1" x14ac:dyDescent="0.75"/>
    <row r="594" ht="15.75" customHeight="1" x14ac:dyDescent="0.75"/>
    <row r="595" ht="15.75" customHeight="1" x14ac:dyDescent="0.75"/>
    <row r="596" ht="15.75" customHeight="1" x14ac:dyDescent="0.75"/>
    <row r="597" ht="15.75" customHeight="1" x14ac:dyDescent="0.75"/>
    <row r="598" ht="15.75" customHeight="1" x14ac:dyDescent="0.75"/>
    <row r="599" ht="15.75" customHeight="1" x14ac:dyDescent="0.75"/>
    <row r="600" ht="15.75" customHeight="1" x14ac:dyDescent="0.75"/>
    <row r="601" ht="15.75" customHeight="1" x14ac:dyDescent="0.75"/>
    <row r="602" ht="15.75" customHeight="1" x14ac:dyDescent="0.75"/>
    <row r="603" ht="15.75" customHeight="1" x14ac:dyDescent="0.75"/>
    <row r="604" ht="15.75" customHeight="1" x14ac:dyDescent="0.75"/>
    <row r="605" ht="15.75" customHeight="1" x14ac:dyDescent="0.75"/>
    <row r="606" ht="15.75" customHeight="1" x14ac:dyDescent="0.75"/>
    <row r="607" ht="15.75" customHeight="1" x14ac:dyDescent="0.75"/>
    <row r="608" ht="15.75" customHeight="1" x14ac:dyDescent="0.75"/>
    <row r="609" ht="15.75" customHeight="1" x14ac:dyDescent="0.75"/>
    <row r="610" ht="15.75" customHeight="1" x14ac:dyDescent="0.75"/>
    <row r="611" ht="15.75" customHeight="1" x14ac:dyDescent="0.75"/>
    <row r="612" ht="15.75" customHeight="1" x14ac:dyDescent="0.75"/>
    <row r="613" ht="15.75" customHeight="1" x14ac:dyDescent="0.75"/>
    <row r="614" ht="15.75" customHeight="1" x14ac:dyDescent="0.75"/>
    <row r="615" ht="15.75" customHeight="1" x14ac:dyDescent="0.75"/>
    <row r="616" ht="15.75" customHeight="1" x14ac:dyDescent="0.75"/>
    <row r="617" ht="15.75" customHeight="1" x14ac:dyDescent="0.75"/>
    <row r="618" ht="15.75" customHeight="1" x14ac:dyDescent="0.75"/>
    <row r="619" ht="15.75" customHeight="1" x14ac:dyDescent="0.75"/>
    <row r="620" ht="15.75" customHeight="1" x14ac:dyDescent="0.75"/>
    <row r="621" ht="15.75" customHeight="1" x14ac:dyDescent="0.75"/>
    <row r="622" ht="15.75" customHeight="1" x14ac:dyDescent="0.75"/>
    <row r="623" ht="15.75" customHeight="1" x14ac:dyDescent="0.75"/>
    <row r="624" ht="15.75" customHeight="1" x14ac:dyDescent="0.75"/>
    <row r="625" ht="15.75" customHeight="1" x14ac:dyDescent="0.75"/>
    <row r="626" ht="15.75" customHeight="1" x14ac:dyDescent="0.75"/>
    <row r="627" ht="15.75" customHeight="1" x14ac:dyDescent="0.75"/>
    <row r="628" ht="15.75" customHeight="1" x14ac:dyDescent="0.75"/>
    <row r="629" ht="15.75" customHeight="1" x14ac:dyDescent="0.75"/>
    <row r="630" ht="15.75" customHeight="1" x14ac:dyDescent="0.75"/>
    <row r="631" ht="15.75" customHeight="1" x14ac:dyDescent="0.75"/>
    <row r="632" ht="15.75" customHeight="1" x14ac:dyDescent="0.75"/>
    <row r="633" ht="15.75" customHeight="1" x14ac:dyDescent="0.75"/>
    <row r="634" ht="15.75" customHeight="1" x14ac:dyDescent="0.75"/>
    <row r="635" ht="15.75" customHeight="1" x14ac:dyDescent="0.75"/>
    <row r="636" ht="15.75" customHeight="1" x14ac:dyDescent="0.75"/>
    <row r="637" ht="15.75" customHeight="1" x14ac:dyDescent="0.75"/>
    <row r="638" ht="15.75" customHeight="1" x14ac:dyDescent="0.75"/>
    <row r="639" ht="15.75" customHeight="1" x14ac:dyDescent="0.75"/>
    <row r="640" ht="15.75" customHeight="1" x14ac:dyDescent="0.75"/>
    <row r="641" ht="15.75" customHeight="1" x14ac:dyDescent="0.75"/>
    <row r="642" ht="15.75" customHeight="1" x14ac:dyDescent="0.75"/>
    <row r="643" ht="15.75" customHeight="1" x14ac:dyDescent="0.75"/>
    <row r="644" ht="15.75" customHeight="1" x14ac:dyDescent="0.75"/>
    <row r="645" ht="15.75" customHeight="1" x14ac:dyDescent="0.75"/>
    <row r="646" ht="15.75" customHeight="1" x14ac:dyDescent="0.75"/>
    <row r="647" ht="15.75" customHeight="1" x14ac:dyDescent="0.75"/>
    <row r="648" ht="15.75" customHeight="1" x14ac:dyDescent="0.75"/>
    <row r="649" ht="15.75" customHeight="1" x14ac:dyDescent="0.75"/>
    <row r="650" ht="15.75" customHeight="1" x14ac:dyDescent="0.75"/>
    <row r="651" ht="15.75" customHeight="1" x14ac:dyDescent="0.75"/>
    <row r="652" ht="15.75" customHeight="1" x14ac:dyDescent="0.75"/>
    <row r="653" ht="15.75" customHeight="1" x14ac:dyDescent="0.75"/>
    <row r="654" ht="15.75" customHeight="1" x14ac:dyDescent="0.75"/>
    <row r="655" ht="15.75" customHeight="1" x14ac:dyDescent="0.75"/>
    <row r="656" ht="15.75" customHeight="1" x14ac:dyDescent="0.75"/>
    <row r="657" ht="15.75" customHeight="1" x14ac:dyDescent="0.75"/>
    <row r="658" ht="15.75" customHeight="1" x14ac:dyDescent="0.75"/>
    <row r="659" ht="15.75" customHeight="1" x14ac:dyDescent="0.75"/>
    <row r="660" ht="15.75" customHeight="1" x14ac:dyDescent="0.75"/>
    <row r="661" ht="15.75" customHeight="1" x14ac:dyDescent="0.75"/>
    <row r="662" ht="15.75" customHeight="1" x14ac:dyDescent="0.75"/>
    <row r="663" ht="15.75" customHeight="1" x14ac:dyDescent="0.75"/>
    <row r="664" ht="15.75" customHeight="1" x14ac:dyDescent="0.75"/>
    <row r="665" ht="15.75" customHeight="1" x14ac:dyDescent="0.75"/>
    <row r="666" ht="15.75" customHeight="1" x14ac:dyDescent="0.75"/>
    <row r="667" ht="15.75" customHeight="1" x14ac:dyDescent="0.75"/>
    <row r="668" ht="15.75" customHeight="1" x14ac:dyDescent="0.75"/>
    <row r="669" ht="15.75" customHeight="1" x14ac:dyDescent="0.75"/>
    <row r="670" ht="15.75" customHeight="1" x14ac:dyDescent="0.75"/>
    <row r="671" ht="15.75" customHeight="1" x14ac:dyDescent="0.75"/>
    <row r="672" ht="15.75" customHeight="1" x14ac:dyDescent="0.75"/>
    <row r="673" ht="15.75" customHeight="1" x14ac:dyDescent="0.75"/>
    <row r="674" ht="15.75" customHeight="1" x14ac:dyDescent="0.75"/>
    <row r="675" ht="15.75" customHeight="1" x14ac:dyDescent="0.75"/>
    <row r="676" ht="15.75" customHeight="1" x14ac:dyDescent="0.75"/>
    <row r="677" ht="15.75" customHeight="1" x14ac:dyDescent="0.75"/>
    <row r="678" ht="15.75" customHeight="1" x14ac:dyDescent="0.75"/>
    <row r="679" ht="15.75" customHeight="1" x14ac:dyDescent="0.75"/>
    <row r="680" ht="15.75" customHeight="1" x14ac:dyDescent="0.75"/>
    <row r="681" ht="15.75" customHeight="1" x14ac:dyDescent="0.75"/>
    <row r="682" ht="15.75" customHeight="1" x14ac:dyDescent="0.75"/>
    <row r="683" ht="15.75" customHeight="1" x14ac:dyDescent="0.75"/>
    <row r="684" ht="15.75" customHeight="1" x14ac:dyDescent="0.75"/>
    <row r="685" ht="15.75" customHeight="1" x14ac:dyDescent="0.75"/>
    <row r="686" ht="15.75" customHeight="1" x14ac:dyDescent="0.75"/>
    <row r="687" ht="15.75" customHeight="1" x14ac:dyDescent="0.75"/>
    <row r="688" ht="15.75" customHeight="1" x14ac:dyDescent="0.75"/>
    <row r="689" ht="15.75" customHeight="1" x14ac:dyDescent="0.75"/>
    <row r="690" ht="15.75" customHeight="1" x14ac:dyDescent="0.75"/>
    <row r="691" ht="15.75" customHeight="1" x14ac:dyDescent="0.75"/>
    <row r="692" ht="15.75" customHeight="1" x14ac:dyDescent="0.75"/>
    <row r="693" ht="15.75" customHeight="1" x14ac:dyDescent="0.75"/>
    <row r="694" ht="15.75" customHeight="1" x14ac:dyDescent="0.75"/>
    <row r="695" ht="15.75" customHeight="1" x14ac:dyDescent="0.75"/>
    <row r="696" ht="15.75" customHeight="1" x14ac:dyDescent="0.75"/>
    <row r="697" ht="15.75" customHeight="1" x14ac:dyDescent="0.75"/>
    <row r="698" ht="15.75" customHeight="1" x14ac:dyDescent="0.75"/>
    <row r="699" ht="15.75" customHeight="1" x14ac:dyDescent="0.75"/>
    <row r="700" ht="15.75" customHeight="1" x14ac:dyDescent="0.75"/>
    <row r="701" ht="15.75" customHeight="1" x14ac:dyDescent="0.75"/>
    <row r="702" ht="15.75" customHeight="1" x14ac:dyDescent="0.75"/>
    <row r="703" ht="15.75" customHeight="1" x14ac:dyDescent="0.75"/>
    <row r="704" ht="15.75" customHeight="1" x14ac:dyDescent="0.75"/>
    <row r="705" ht="15.75" customHeight="1" x14ac:dyDescent="0.75"/>
    <row r="706" ht="15.75" customHeight="1" x14ac:dyDescent="0.75"/>
    <row r="707" ht="15.75" customHeight="1" x14ac:dyDescent="0.75"/>
    <row r="708" ht="15.75" customHeight="1" x14ac:dyDescent="0.75"/>
    <row r="709" ht="15.75" customHeight="1" x14ac:dyDescent="0.75"/>
    <row r="710" ht="15.75" customHeight="1" x14ac:dyDescent="0.75"/>
    <row r="711" ht="15.75" customHeight="1" x14ac:dyDescent="0.75"/>
    <row r="712" ht="15.75" customHeight="1" x14ac:dyDescent="0.75"/>
    <row r="713" ht="15.75" customHeight="1" x14ac:dyDescent="0.75"/>
    <row r="714" ht="15.75" customHeight="1" x14ac:dyDescent="0.75"/>
    <row r="715" ht="15.75" customHeight="1" x14ac:dyDescent="0.75"/>
    <row r="716" ht="15.75" customHeight="1" x14ac:dyDescent="0.75"/>
    <row r="717" ht="15.75" customHeight="1" x14ac:dyDescent="0.75"/>
    <row r="718" ht="15.75" customHeight="1" x14ac:dyDescent="0.75"/>
    <row r="719" ht="15.75" customHeight="1" x14ac:dyDescent="0.75"/>
    <row r="720" ht="15.75" customHeight="1" x14ac:dyDescent="0.75"/>
    <row r="721" ht="15.75" customHeight="1" x14ac:dyDescent="0.75"/>
    <row r="722" ht="15.75" customHeight="1" x14ac:dyDescent="0.75"/>
    <row r="723" ht="15.75" customHeight="1" x14ac:dyDescent="0.75"/>
    <row r="724" ht="15.75" customHeight="1" x14ac:dyDescent="0.75"/>
    <row r="725" ht="15.75" customHeight="1" x14ac:dyDescent="0.75"/>
    <row r="726" ht="15.75" customHeight="1" x14ac:dyDescent="0.75"/>
    <row r="727" ht="15.75" customHeight="1" x14ac:dyDescent="0.75"/>
    <row r="728" ht="15.75" customHeight="1" x14ac:dyDescent="0.75"/>
    <row r="729" ht="15.75" customHeight="1" x14ac:dyDescent="0.75"/>
    <row r="730" ht="15.75" customHeight="1" x14ac:dyDescent="0.75"/>
    <row r="731" ht="15.75" customHeight="1" x14ac:dyDescent="0.75"/>
    <row r="732" ht="15.75" customHeight="1" x14ac:dyDescent="0.75"/>
    <row r="733" ht="15.75" customHeight="1" x14ac:dyDescent="0.75"/>
    <row r="734" ht="15.75" customHeight="1" x14ac:dyDescent="0.75"/>
    <row r="735" ht="15.75" customHeight="1" x14ac:dyDescent="0.75"/>
    <row r="736" ht="15.75" customHeight="1" x14ac:dyDescent="0.75"/>
    <row r="737" ht="15.75" customHeight="1" x14ac:dyDescent="0.75"/>
    <row r="738" ht="15.75" customHeight="1" x14ac:dyDescent="0.75"/>
    <row r="739" ht="15.75" customHeight="1" x14ac:dyDescent="0.75"/>
    <row r="740" ht="15.75" customHeight="1" x14ac:dyDescent="0.75"/>
    <row r="741" ht="15.75" customHeight="1" x14ac:dyDescent="0.75"/>
    <row r="742" ht="15.75" customHeight="1" x14ac:dyDescent="0.75"/>
    <row r="743" ht="15.75" customHeight="1" x14ac:dyDescent="0.75"/>
    <row r="744" ht="15.75" customHeight="1" x14ac:dyDescent="0.75"/>
    <row r="745" ht="15.75" customHeight="1" x14ac:dyDescent="0.75"/>
    <row r="746" ht="15.75" customHeight="1" x14ac:dyDescent="0.75"/>
    <row r="747" ht="15.75" customHeight="1" x14ac:dyDescent="0.75"/>
    <row r="748" ht="15.75" customHeight="1" x14ac:dyDescent="0.75"/>
    <row r="749" ht="15.75" customHeight="1" x14ac:dyDescent="0.75"/>
    <row r="750" ht="15.75" customHeight="1" x14ac:dyDescent="0.75"/>
    <row r="751" ht="15.75" customHeight="1" x14ac:dyDescent="0.75"/>
    <row r="752" ht="15.75" customHeight="1" x14ac:dyDescent="0.75"/>
    <row r="753" ht="15.75" customHeight="1" x14ac:dyDescent="0.75"/>
    <row r="754" ht="15.75" customHeight="1" x14ac:dyDescent="0.75"/>
    <row r="755" ht="15.75" customHeight="1" x14ac:dyDescent="0.75"/>
    <row r="756" ht="15.75" customHeight="1" x14ac:dyDescent="0.75"/>
    <row r="757" ht="15.75" customHeight="1" x14ac:dyDescent="0.75"/>
    <row r="758" ht="15.75" customHeight="1" x14ac:dyDescent="0.75"/>
    <row r="759" ht="15.75" customHeight="1" x14ac:dyDescent="0.75"/>
    <row r="760" ht="15.75" customHeight="1" x14ac:dyDescent="0.75"/>
    <row r="761" ht="15.75" customHeight="1" x14ac:dyDescent="0.75"/>
    <row r="762" ht="15.75" customHeight="1" x14ac:dyDescent="0.75"/>
    <row r="763" ht="15.75" customHeight="1" x14ac:dyDescent="0.75"/>
    <row r="764" ht="15.75" customHeight="1" x14ac:dyDescent="0.75"/>
    <row r="765" ht="15.75" customHeight="1" x14ac:dyDescent="0.75"/>
    <row r="766" ht="15.75" customHeight="1" x14ac:dyDescent="0.75"/>
    <row r="767" ht="15.75" customHeight="1" x14ac:dyDescent="0.75"/>
    <row r="768" ht="15.75" customHeight="1" x14ac:dyDescent="0.75"/>
    <row r="769" ht="15.75" customHeight="1" x14ac:dyDescent="0.75"/>
    <row r="770" ht="15.75" customHeight="1" x14ac:dyDescent="0.75"/>
    <row r="771" ht="15.75" customHeight="1" x14ac:dyDescent="0.75"/>
    <row r="772" ht="15.75" customHeight="1" x14ac:dyDescent="0.75"/>
    <row r="773" ht="15.75" customHeight="1" x14ac:dyDescent="0.75"/>
    <row r="774" ht="15.75" customHeight="1" x14ac:dyDescent="0.75"/>
    <row r="775" ht="15.75" customHeight="1" x14ac:dyDescent="0.75"/>
    <row r="776" ht="15.75" customHeight="1" x14ac:dyDescent="0.75"/>
    <row r="777" ht="15.75" customHeight="1" x14ac:dyDescent="0.75"/>
    <row r="778" ht="15.75" customHeight="1" x14ac:dyDescent="0.75"/>
    <row r="779" ht="15.75" customHeight="1" x14ac:dyDescent="0.75"/>
    <row r="780" ht="15.75" customHeight="1" x14ac:dyDescent="0.75"/>
    <row r="781" ht="15.75" customHeight="1" x14ac:dyDescent="0.75"/>
    <row r="782" ht="15.75" customHeight="1" x14ac:dyDescent="0.75"/>
    <row r="783" ht="15.75" customHeight="1" x14ac:dyDescent="0.75"/>
    <row r="784" ht="15.75" customHeight="1" x14ac:dyDescent="0.75"/>
    <row r="785" ht="15.75" customHeight="1" x14ac:dyDescent="0.75"/>
    <row r="786" ht="15.75" customHeight="1" x14ac:dyDescent="0.75"/>
    <row r="787" ht="15.75" customHeight="1" x14ac:dyDescent="0.75"/>
    <row r="788" ht="15.75" customHeight="1" x14ac:dyDescent="0.75"/>
    <row r="789" ht="15.75" customHeight="1" x14ac:dyDescent="0.75"/>
    <row r="790" ht="15.75" customHeight="1" x14ac:dyDescent="0.75"/>
    <row r="791" ht="15.75" customHeight="1" x14ac:dyDescent="0.75"/>
    <row r="792" ht="15.75" customHeight="1" x14ac:dyDescent="0.75"/>
    <row r="793" ht="15.75" customHeight="1" x14ac:dyDescent="0.75"/>
    <row r="794" ht="15.75" customHeight="1" x14ac:dyDescent="0.75"/>
    <row r="795" ht="15.75" customHeight="1" x14ac:dyDescent="0.75"/>
    <row r="796" ht="15.75" customHeight="1" x14ac:dyDescent="0.75"/>
    <row r="797" ht="15.75" customHeight="1" x14ac:dyDescent="0.75"/>
    <row r="798" ht="15.75" customHeight="1" x14ac:dyDescent="0.75"/>
    <row r="799" ht="15.75" customHeight="1" x14ac:dyDescent="0.75"/>
    <row r="800" ht="15.75" customHeight="1" x14ac:dyDescent="0.75"/>
    <row r="801" ht="15.75" customHeight="1" x14ac:dyDescent="0.75"/>
    <row r="802" ht="15.75" customHeight="1" x14ac:dyDescent="0.75"/>
    <row r="803" ht="15.75" customHeight="1" x14ac:dyDescent="0.75"/>
    <row r="804" ht="15.75" customHeight="1" x14ac:dyDescent="0.75"/>
    <row r="805" ht="15.75" customHeight="1" x14ac:dyDescent="0.75"/>
    <row r="806" ht="15.75" customHeight="1" x14ac:dyDescent="0.75"/>
    <row r="807" ht="15.75" customHeight="1" x14ac:dyDescent="0.75"/>
    <row r="808" ht="15.75" customHeight="1" x14ac:dyDescent="0.75"/>
    <row r="809" ht="15.75" customHeight="1" x14ac:dyDescent="0.75"/>
    <row r="810" ht="15.75" customHeight="1" x14ac:dyDescent="0.75"/>
    <row r="811" ht="15.75" customHeight="1" x14ac:dyDescent="0.75"/>
    <row r="812" ht="15.75" customHeight="1" x14ac:dyDescent="0.75"/>
    <row r="813" ht="15.75" customHeight="1" x14ac:dyDescent="0.75"/>
    <row r="814" ht="15.75" customHeight="1" x14ac:dyDescent="0.75"/>
    <row r="815" ht="15.75" customHeight="1" x14ac:dyDescent="0.75"/>
    <row r="816" ht="15.75" customHeight="1" x14ac:dyDescent="0.75"/>
    <row r="817" ht="15.75" customHeight="1" x14ac:dyDescent="0.75"/>
    <row r="818" ht="15.75" customHeight="1" x14ac:dyDescent="0.75"/>
    <row r="819" ht="15.75" customHeight="1" x14ac:dyDescent="0.75"/>
    <row r="820" ht="15.75" customHeight="1" x14ac:dyDescent="0.75"/>
    <row r="821" ht="15.75" customHeight="1" x14ac:dyDescent="0.75"/>
    <row r="822" ht="15.75" customHeight="1" x14ac:dyDescent="0.75"/>
    <row r="823" ht="15.75" customHeight="1" x14ac:dyDescent="0.75"/>
    <row r="824" ht="15.75" customHeight="1" x14ac:dyDescent="0.75"/>
    <row r="825" ht="15.75" customHeight="1" x14ac:dyDescent="0.75"/>
    <row r="826" ht="15.75" customHeight="1" x14ac:dyDescent="0.75"/>
    <row r="827" ht="15.75" customHeight="1" x14ac:dyDescent="0.75"/>
    <row r="828" ht="15.75" customHeight="1" x14ac:dyDescent="0.75"/>
    <row r="829" ht="15.75" customHeight="1" x14ac:dyDescent="0.75"/>
    <row r="830" ht="15.75" customHeight="1" x14ac:dyDescent="0.75"/>
    <row r="831" ht="15.75" customHeight="1" x14ac:dyDescent="0.75"/>
    <row r="832" ht="15.75" customHeight="1" x14ac:dyDescent="0.75"/>
    <row r="833" ht="15.75" customHeight="1" x14ac:dyDescent="0.75"/>
    <row r="834" ht="15.75" customHeight="1" x14ac:dyDescent="0.75"/>
    <row r="835" ht="15.75" customHeight="1" x14ac:dyDescent="0.75"/>
    <row r="836" ht="15.75" customHeight="1" x14ac:dyDescent="0.75"/>
    <row r="837" ht="15.75" customHeight="1" x14ac:dyDescent="0.75"/>
    <row r="838" ht="15.75" customHeight="1" x14ac:dyDescent="0.75"/>
    <row r="839" ht="15.75" customHeight="1" x14ac:dyDescent="0.75"/>
    <row r="840" ht="15.75" customHeight="1" x14ac:dyDescent="0.75"/>
    <row r="841" ht="15.75" customHeight="1" x14ac:dyDescent="0.75"/>
    <row r="842" ht="15.75" customHeight="1" x14ac:dyDescent="0.75"/>
    <row r="843" ht="15.75" customHeight="1" x14ac:dyDescent="0.75"/>
    <row r="844" ht="15.75" customHeight="1" x14ac:dyDescent="0.75"/>
    <row r="845" ht="15.75" customHeight="1" x14ac:dyDescent="0.75"/>
    <row r="846" ht="15.75" customHeight="1" x14ac:dyDescent="0.75"/>
    <row r="847" ht="15.75" customHeight="1" x14ac:dyDescent="0.75"/>
    <row r="848" ht="15.75" customHeight="1" x14ac:dyDescent="0.75"/>
    <row r="849" ht="15.75" customHeight="1" x14ac:dyDescent="0.75"/>
    <row r="850" ht="15.75" customHeight="1" x14ac:dyDescent="0.75"/>
    <row r="851" ht="15.75" customHeight="1" x14ac:dyDescent="0.75"/>
    <row r="852" ht="15.75" customHeight="1" x14ac:dyDescent="0.75"/>
    <row r="853" ht="15.75" customHeight="1" x14ac:dyDescent="0.75"/>
    <row r="854" ht="15.75" customHeight="1" x14ac:dyDescent="0.75"/>
    <row r="855" ht="15.75" customHeight="1" x14ac:dyDescent="0.75"/>
    <row r="856" ht="15.75" customHeight="1" x14ac:dyDescent="0.75"/>
    <row r="857" ht="15.75" customHeight="1" x14ac:dyDescent="0.75"/>
    <row r="858" ht="15.75" customHeight="1" x14ac:dyDescent="0.75"/>
    <row r="859" ht="15.75" customHeight="1" x14ac:dyDescent="0.75"/>
    <row r="860" ht="15.75" customHeight="1" x14ac:dyDescent="0.75"/>
    <row r="861" ht="15.75" customHeight="1" x14ac:dyDescent="0.75"/>
    <row r="862" ht="15.75" customHeight="1" x14ac:dyDescent="0.75"/>
    <row r="863" ht="15.75" customHeight="1" x14ac:dyDescent="0.75"/>
    <row r="864" ht="15.75" customHeight="1" x14ac:dyDescent="0.75"/>
    <row r="865" ht="15.75" customHeight="1" x14ac:dyDescent="0.75"/>
    <row r="866" ht="15.75" customHeight="1" x14ac:dyDescent="0.75"/>
    <row r="867" ht="15.75" customHeight="1" x14ac:dyDescent="0.75"/>
    <row r="868" ht="15.75" customHeight="1" x14ac:dyDescent="0.75"/>
    <row r="869" ht="15.75" customHeight="1" x14ac:dyDescent="0.75"/>
    <row r="870" ht="15.75" customHeight="1" x14ac:dyDescent="0.75"/>
    <row r="871" ht="15.75" customHeight="1" x14ac:dyDescent="0.75"/>
    <row r="872" ht="15.75" customHeight="1" x14ac:dyDescent="0.75"/>
    <row r="873" ht="15.75" customHeight="1" x14ac:dyDescent="0.75"/>
    <row r="874" ht="15.75" customHeight="1" x14ac:dyDescent="0.75"/>
    <row r="875" ht="15.75" customHeight="1" x14ac:dyDescent="0.75"/>
    <row r="876" ht="15.75" customHeight="1" x14ac:dyDescent="0.75"/>
    <row r="877" ht="15.75" customHeight="1" x14ac:dyDescent="0.75"/>
    <row r="878" ht="15.75" customHeight="1" x14ac:dyDescent="0.75"/>
    <row r="879" ht="15.75" customHeight="1" x14ac:dyDescent="0.75"/>
    <row r="880" ht="15.75" customHeight="1" x14ac:dyDescent="0.75"/>
    <row r="881" ht="15.75" customHeight="1" x14ac:dyDescent="0.75"/>
    <row r="882" ht="15.75" customHeight="1" x14ac:dyDescent="0.75"/>
    <row r="883" ht="15.75" customHeight="1" x14ac:dyDescent="0.75"/>
    <row r="884" ht="15.75" customHeight="1" x14ac:dyDescent="0.75"/>
    <row r="885" ht="15.75" customHeight="1" x14ac:dyDescent="0.75"/>
    <row r="886" ht="15.75" customHeight="1" x14ac:dyDescent="0.75"/>
    <row r="887" ht="15.75" customHeight="1" x14ac:dyDescent="0.75"/>
    <row r="888" ht="15.75" customHeight="1" x14ac:dyDescent="0.75"/>
    <row r="889" ht="15.75" customHeight="1" x14ac:dyDescent="0.75"/>
    <row r="890" ht="15.75" customHeight="1" x14ac:dyDescent="0.75"/>
    <row r="891" ht="15.75" customHeight="1" x14ac:dyDescent="0.75"/>
    <row r="892" ht="15.75" customHeight="1" x14ac:dyDescent="0.75"/>
    <row r="893" ht="15.75" customHeight="1" x14ac:dyDescent="0.75"/>
    <row r="894" ht="15.75" customHeight="1" x14ac:dyDescent="0.75"/>
    <row r="895" ht="15.75" customHeight="1" x14ac:dyDescent="0.75"/>
    <row r="896" ht="15.75" customHeight="1" x14ac:dyDescent="0.75"/>
    <row r="897" ht="15.75" customHeight="1" x14ac:dyDescent="0.75"/>
    <row r="898" ht="15.75" customHeight="1" x14ac:dyDescent="0.75"/>
    <row r="899" ht="15.75" customHeight="1" x14ac:dyDescent="0.75"/>
    <row r="900" ht="15.75" customHeight="1" x14ac:dyDescent="0.75"/>
    <row r="901" ht="15.75" customHeight="1" x14ac:dyDescent="0.75"/>
    <row r="902" ht="15.75" customHeight="1" x14ac:dyDescent="0.75"/>
    <row r="903" ht="15.75" customHeight="1" x14ac:dyDescent="0.75"/>
    <row r="904" ht="15.75" customHeight="1" x14ac:dyDescent="0.75"/>
    <row r="905" ht="15.75" customHeight="1" x14ac:dyDescent="0.75"/>
    <row r="906" ht="15.75" customHeight="1" x14ac:dyDescent="0.75"/>
    <row r="907" ht="15.75" customHeight="1" x14ac:dyDescent="0.75"/>
    <row r="908" ht="15.75" customHeight="1" x14ac:dyDescent="0.75"/>
    <row r="909" ht="15.75" customHeight="1" x14ac:dyDescent="0.75"/>
    <row r="910" ht="15.75" customHeight="1" x14ac:dyDescent="0.75"/>
    <row r="911" ht="15.75" customHeight="1" x14ac:dyDescent="0.75"/>
    <row r="912" ht="15.75" customHeight="1" x14ac:dyDescent="0.75"/>
    <row r="913" ht="15.75" customHeight="1" x14ac:dyDescent="0.75"/>
    <row r="914" ht="15.75" customHeight="1" x14ac:dyDescent="0.75"/>
    <row r="915" ht="15.75" customHeight="1" x14ac:dyDescent="0.75"/>
    <row r="916" ht="15.75" customHeight="1" x14ac:dyDescent="0.75"/>
    <row r="917" ht="15.75" customHeight="1" x14ac:dyDescent="0.75"/>
    <row r="918" ht="15.75" customHeight="1" x14ac:dyDescent="0.75"/>
    <row r="919" ht="15.75" customHeight="1" x14ac:dyDescent="0.75"/>
    <row r="920" ht="15.75" customHeight="1" x14ac:dyDescent="0.75"/>
    <row r="921" ht="15.75" customHeight="1" x14ac:dyDescent="0.75"/>
    <row r="922" ht="15.75" customHeight="1" x14ac:dyDescent="0.75"/>
    <row r="923" ht="15.75" customHeight="1" x14ac:dyDescent="0.75"/>
    <row r="924" ht="15.75" customHeight="1" x14ac:dyDescent="0.75"/>
    <row r="925" ht="15.75" customHeight="1" x14ac:dyDescent="0.75"/>
    <row r="926" ht="15.75" customHeight="1" x14ac:dyDescent="0.75"/>
    <row r="927" ht="15.75" customHeight="1" x14ac:dyDescent="0.75"/>
    <row r="928" ht="15.75" customHeight="1" x14ac:dyDescent="0.75"/>
    <row r="929" ht="15.75" customHeight="1" x14ac:dyDescent="0.75"/>
    <row r="930" ht="15.75" customHeight="1" x14ac:dyDescent="0.75"/>
    <row r="931" ht="15.75" customHeight="1" x14ac:dyDescent="0.75"/>
    <row r="932" ht="15.75" customHeight="1" x14ac:dyDescent="0.75"/>
    <row r="933" ht="15.75" customHeight="1" x14ac:dyDescent="0.75"/>
    <row r="934" ht="15.75" customHeight="1" x14ac:dyDescent="0.75"/>
    <row r="935" ht="15.75" customHeight="1" x14ac:dyDescent="0.75"/>
    <row r="936" ht="15.75" customHeight="1" x14ac:dyDescent="0.75"/>
    <row r="937" ht="15.75" customHeight="1" x14ac:dyDescent="0.75"/>
    <row r="938" ht="15.75" customHeight="1" x14ac:dyDescent="0.75"/>
    <row r="939" ht="15.75" customHeight="1" x14ac:dyDescent="0.75"/>
    <row r="940" ht="15.75" customHeight="1" x14ac:dyDescent="0.75"/>
    <row r="941" ht="15.75" customHeight="1" x14ac:dyDescent="0.75"/>
    <row r="942" ht="15.75" customHeight="1" x14ac:dyDescent="0.75"/>
    <row r="943" ht="15.75" customHeight="1" x14ac:dyDescent="0.75"/>
    <row r="944" ht="15.75" customHeight="1" x14ac:dyDescent="0.75"/>
    <row r="945" ht="15.75" customHeight="1" x14ac:dyDescent="0.75"/>
    <row r="946" ht="15.75" customHeight="1" x14ac:dyDescent="0.75"/>
    <row r="947" ht="15.75" customHeight="1" x14ac:dyDescent="0.75"/>
    <row r="948" ht="15.75" customHeight="1" x14ac:dyDescent="0.75"/>
    <row r="949" ht="15.75" customHeight="1" x14ac:dyDescent="0.75"/>
    <row r="950" ht="15.75" customHeight="1" x14ac:dyDescent="0.75"/>
    <row r="951" ht="15.75" customHeight="1" x14ac:dyDescent="0.75"/>
    <row r="952" ht="15.75" customHeight="1" x14ac:dyDescent="0.75"/>
    <row r="953" ht="15.75" customHeight="1" x14ac:dyDescent="0.75"/>
    <row r="954" ht="15.75" customHeight="1" x14ac:dyDescent="0.75"/>
    <row r="955" ht="15.75" customHeight="1" x14ac:dyDescent="0.75"/>
    <row r="956" ht="15.75" customHeight="1" x14ac:dyDescent="0.75"/>
    <row r="957" ht="15.75" customHeight="1" x14ac:dyDescent="0.75"/>
    <row r="958" ht="15.75" customHeight="1" x14ac:dyDescent="0.75"/>
    <row r="959" ht="15.75" customHeight="1" x14ac:dyDescent="0.75"/>
    <row r="960" ht="15.75" customHeight="1" x14ac:dyDescent="0.75"/>
    <row r="961" ht="15.75" customHeight="1" x14ac:dyDescent="0.75"/>
    <row r="962" ht="15.75" customHeight="1" x14ac:dyDescent="0.75"/>
    <row r="963" ht="15.75" customHeight="1" x14ac:dyDescent="0.75"/>
    <row r="964" ht="15.75" customHeight="1" x14ac:dyDescent="0.75"/>
    <row r="965" ht="15.75" customHeight="1" x14ac:dyDescent="0.75"/>
    <row r="966" ht="15.75" customHeight="1" x14ac:dyDescent="0.75"/>
    <row r="967" ht="15.75" customHeight="1" x14ac:dyDescent="0.75"/>
    <row r="968" ht="15.75" customHeight="1" x14ac:dyDescent="0.75"/>
    <row r="969" ht="15.75" customHeight="1" x14ac:dyDescent="0.75"/>
    <row r="970" ht="15.75" customHeight="1" x14ac:dyDescent="0.75"/>
    <row r="971" ht="15.75" customHeight="1" x14ac:dyDescent="0.75"/>
    <row r="972" ht="15.75" customHeight="1" x14ac:dyDescent="0.75"/>
    <row r="973" ht="15.75" customHeight="1" x14ac:dyDescent="0.75"/>
    <row r="974" ht="15.75" customHeight="1" x14ac:dyDescent="0.75"/>
    <row r="975" ht="15.75" customHeight="1" x14ac:dyDescent="0.75"/>
    <row r="976" ht="15.75" customHeight="1" x14ac:dyDescent="0.75"/>
    <row r="977" ht="15.75" customHeight="1" x14ac:dyDescent="0.75"/>
    <row r="978" ht="15.75" customHeight="1" x14ac:dyDescent="0.75"/>
    <row r="979" ht="15.75" customHeight="1" x14ac:dyDescent="0.75"/>
    <row r="980" ht="15.75" customHeight="1" x14ac:dyDescent="0.75"/>
    <row r="981" ht="15.75" customHeight="1" x14ac:dyDescent="0.75"/>
    <row r="982" ht="15.75" customHeight="1" x14ac:dyDescent="0.75"/>
    <row r="983" ht="15.75" customHeight="1" x14ac:dyDescent="0.75"/>
    <row r="984" ht="15.75" customHeight="1" x14ac:dyDescent="0.75"/>
    <row r="985" ht="15.75" customHeight="1" x14ac:dyDescent="0.75"/>
    <row r="986" ht="15.75" customHeight="1" x14ac:dyDescent="0.75"/>
    <row r="987" ht="15.75" customHeight="1" x14ac:dyDescent="0.75"/>
    <row r="988" ht="15.75" customHeight="1" x14ac:dyDescent="0.75"/>
    <row r="989" ht="15.75" customHeight="1" x14ac:dyDescent="0.75"/>
    <row r="990" ht="15.75" customHeight="1" x14ac:dyDescent="0.75"/>
  </sheetData>
  <autoFilter ref="A2:AF142" xr:uid="{0F71A161-222E-4431-A3E0-E1AA2827A94D}">
    <sortState xmlns:xlrd2="http://schemas.microsoft.com/office/spreadsheetml/2017/richdata2" ref="A3:AF142">
      <sortCondition ref="AC2:AC142"/>
    </sortState>
  </autoFilter>
  <sortState xmlns:xlrd2="http://schemas.microsoft.com/office/spreadsheetml/2017/richdata2" ref="A3:AF142">
    <sortCondition sortBy="icon" ref="AB2:AB142"/>
  </sortState>
  <mergeCells count="4">
    <mergeCell ref="D1:K1"/>
    <mergeCell ref="L1:S1"/>
    <mergeCell ref="T1:AA1"/>
    <mergeCell ref="AB1:AE1"/>
  </mergeCells>
  <conditionalFormatting sqref="V106">
    <cfRule type="containsText" dxfId="3" priority="1" operator="containsText" text="33,3">
      <formula>NOT(ISERROR(SEARCH(("33,3"),(V139))))</formula>
    </cfRule>
  </conditionalFormatting>
  <conditionalFormatting sqref="V106">
    <cfRule type="containsText" dxfId="2" priority="2" operator="containsText" text="66,7">
      <formula>NOT(ISERROR(SEARCH(("66,7"),(V139))))</formula>
    </cfRule>
  </conditionalFormatting>
  <conditionalFormatting sqref="V106">
    <cfRule type="containsText" dxfId="1" priority="3" operator="containsText" text="100">
      <formula>NOT(ISERROR(SEARCH(("100"),(V139))))</formula>
    </cfRule>
  </conditionalFormatting>
  <conditionalFormatting sqref="B76:B142 B154">
    <cfRule type="expression" dxfId="0" priority="4">
      <formula>COUNTIF(B:B,)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2420-FECD-45F6-B4D7-7D6E94A2BA22}">
  <dimension ref="A1:P147"/>
  <sheetViews>
    <sheetView topLeftCell="A135" zoomScale="70" zoomScaleNormal="70" workbookViewId="0">
      <selection activeCell="C46" sqref="C46"/>
    </sheetView>
  </sheetViews>
  <sheetFormatPr defaultRowHeight="13" x14ac:dyDescent="0.6"/>
  <cols>
    <col min="1" max="2" width="10.54296875" style="124" customWidth="1"/>
    <col min="3" max="3" width="28.6328125" style="125" customWidth="1"/>
    <col min="4" max="4" width="10.7265625" style="150" customWidth="1"/>
    <col min="5" max="16" width="8.7265625" style="134"/>
  </cols>
  <sheetData>
    <row r="1" spans="1:16" x14ac:dyDescent="0.6">
      <c r="E1" s="163" t="s">
        <v>294</v>
      </c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 x14ac:dyDescent="0.6">
      <c r="E2" s="164" t="s">
        <v>161</v>
      </c>
      <c r="F2" s="164"/>
      <c r="G2" s="164"/>
      <c r="H2" s="164"/>
      <c r="I2" s="165" t="s">
        <v>162</v>
      </c>
      <c r="J2" s="165"/>
      <c r="K2" s="165"/>
      <c r="L2" s="165"/>
      <c r="M2" s="165" t="s">
        <v>163</v>
      </c>
      <c r="N2" s="165"/>
      <c r="O2" s="165"/>
      <c r="P2" s="165"/>
    </row>
    <row r="3" spans="1:16" ht="13.75" thickBot="1" x14ac:dyDescent="0.75">
      <c r="A3" s="126" t="s">
        <v>164</v>
      </c>
      <c r="B3" s="126" t="s">
        <v>1</v>
      </c>
      <c r="C3" s="127" t="s">
        <v>165</v>
      </c>
      <c r="D3" s="151" t="s">
        <v>159</v>
      </c>
      <c r="E3" s="128"/>
      <c r="F3" s="129"/>
      <c r="G3" s="130"/>
      <c r="H3" s="131"/>
      <c r="I3" s="132"/>
      <c r="J3" s="129"/>
      <c r="K3" s="130"/>
      <c r="L3" s="133"/>
      <c r="M3" s="132"/>
      <c r="N3" s="129"/>
      <c r="O3" s="130"/>
      <c r="P3" s="133"/>
    </row>
    <row r="4" spans="1:16" ht="13.75" hidden="1" thickBot="1" x14ac:dyDescent="0.75">
      <c r="A4" s="126"/>
      <c r="B4" s="126"/>
      <c r="C4" s="127"/>
      <c r="D4" s="152"/>
      <c r="E4" s="134">
        <v>-1.5</v>
      </c>
      <c r="F4" s="134">
        <v>1.5</v>
      </c>
      <c r="H4" s="135"/>
      <c r="I4" s="136"/>
      <c r="L4" s="135"/>
      <c r="M4" s="136"/>
      <c r="P4" s="135"/>
    </row>
    <row r="5" spans="1:16" x14ac:dyDescent="0.6">
      <c r="A5" s="126">
        <v>295.22719999999998</v>
      </c>
      <c r="B5" s="137" t="str">
        <f>VLOOKUP(A5,[1]Sheet1!$K$1:$N$150,3,FALSE)</f>
        <v>[M-H]-</v>
      </c>
      <c r="C5" s="127" t="str">
        <f>VLOOKUP(A5,'Table S1'!$A$3:$AE$154,2,FALSE)</f>
        <v xml:space="preserve"> 9-HODE</v>
      </c>
      <c r="D5" s="153" t="s">
        <v>14</v>
      </c>
      <c r="E5" s="138">
        <v>0.56761913810340814</v>
      </c>
      <c r="F5" s="138">
        <v>0.84542669209963806</v>
      </c>
      <c r="G5" s="138">
        <v>-1.2004030110947937E-2</v>
      </c>
      <c r="H5" s="139">
        <v>-1.401041800092097</v>
      </c>
      <c r="I5" s="140">
        <v>0.53715376417419325</v>
      </c>
      <c r="J5" s="138">
        <v>0.97104516451243084</v>
      </c>
      <c r="K5" s="138">
        <v>-0.19231431063026685</v>
      </c>
      <c r="L5" s="139">
        <v>-1.3158846180563577</v>
      </c>
      <c r="M5" s="140">
        <v>9.3547156812113882E-2</v>
      </c>
      <c r="N5" s="138">
        <v>1.1075983366554343</v>
      </c>
      <c r="O5" s="138">
        <v>0.1216113038557487</v>
      </c>
      <c r="P5" s="139">
        <v>-1.3227567973232985</v>
      </c>
    </row>
    <row r="6" spans="1:16" x14ac:dyDescent="0.6">
      <c r="A6" s="126">
        <v>293.21179999999998</v>
      </c>
      <c r="B6" s="137" t="str">
        <f>VLOOKUP(A6,[1]Sheet1!$K$1:$N$150,3,FALSE)</f>
        <v>[M-H]-</v>
      </c>
      <c r="C6" s="127" t="str">
        <f>VLOOKUP(A6,'Table S1'!$A$3:$AE$154,2,FALSE)</f>
        <v>9-OxoODE</v>
      </c>
      <c r="D6" s="154" t="s">
        <v>14</v>
      </c>
      <c r="E6" s="141">
        <v>0.56730571562975762</v>
      </c>
      <c r="F6" s="141">
        <v>1.0351867182110008</v>
      </c>
      <c r="G6" s="141">
        <v>-0.39964835637147866</v>
      </c>
      <c r="H6" s="142">
        <v>-1.2028440774692797</v>
      </c>
      <c r="I6" s="143">
        <v>0.64659440451933037</v>
      </c>
      <c r="J6" s="141">
        <v>0.93442657187292777</v>
      </c>
      <c r="K6" s="141">
        <v>-0.31147552395764266</v>
      </c>
      <c r="L6" s="142">
        <v>-1.2695454524346157</v>
      </c>
      <c r="M6" s="143">
        <v>0.12376048125201143</v>
      </c>
      <c r="N6" s="141">
        <v>1.0646912323311364</v>
      </c>
      <c r="O6" s="141">
        <v>0.16238077327391598</v>
      </c>
      <c r="P6" s="142">
        <v>-1.3508324868570647</v>
      </c>
    </row>
    <row r="7" spans="1:16" x14ac:dyDescent="0.6">
      <c r="A7" s="126">
        <v>368.2799</v>
      </c>
      <c r="B7" s="137" t="str">
        <f>VLOOKUP(A7,[1]Sheet1!$K$1:$N$150,3,FALSE)</f>
        <v>[M+H]+</v>
      </c>
      <c r="C7" s="127" t="str">
        <f>VLOOKUP(A7,'Table S1'!$A$3:$AE$154,2,FALSE)</f>
        <v xml:space="preserve">CAR 14:2 </v>
      </c>
      <c r="D7" s="154" t="s">
        <v>14</v>
      </c>
      <c r="E7" s="141">
        <v>0.97809675536985408</v>
      </c>
      <c r="F7" s="141">
        <v>0.34898492231596406</v>
      </c>
      <c r="G7" s="141">
        <v>5.7903327917895576E-2</v>
      </c>
      <c r="H7" s="142">
        <v>-1.384985005603713</v>
      </c>
      <c r="I7" s="143">
        <v>0.31302687120949441</v>
      </c>
      <c r="J7" s="141">
        <v>1.1632233115315782</v>
      </c>
      <c r="K7" s="141">
        <v>-0.25892346137081668</v>
      </c>
      <c r="L7" s="142">
        <v>-1.2173267213702568</v>
      </c>
      <c r="M7" s="143">
        <v>0.50929220736429981</v>
      </c>
      <c r="N7" s="141">
        <v>0.8258792551853511</v>
      </c>
      <c r="O7" s="141">
        <v>9.6352579771624369E-2</v>
      </c>
      <c r="P7" s="142">
        <v>-1.4315240423212745</v>
      </c>
    </row>
    <row r="8" spans="1:16" x14ac:dyDescent="0.6">
      <c r="A8" s="126">
        <v>400.3417</v>
      </c>
      <c r="B8" s="137" t="str">
        <f>VLOOKUP(A8,[1]Sheet1!$K$1:$N$150,3,FALSE)</f>
        <v>[M+H]+</v>
      </c>
      <c r="C8" s="127" t="str">
        <f>VLOOKUP(A8,'Table S1'!$A$3:$AE$154,2,FALSE)</f>
        <v xml:space="preserve">CAR 16:0 </v>
      </c>
      <c r="D8" s="154" t="s">
        <v>14</v>
      </c>
      <c r="E8" s="141">
        <v>0.60690810280494389</v>
      </c>
      <c r="F8" s="141">
        <v>0.37613936335778869</v>
      </c>
      <c r="G8" s="141">
        <v>0.5102223858824203</v>
      </c>
      <c r="H8" s="142">
        <v>-1.4932698520451526</v>
      </c>
      <c r="I8" s="143">
        <v>-9.3194157211552511E-2</v>
      </c>
      <c r="J8" s="141">
        <v>0.97024837293254429</v>
      </c>
      <c r="K8" s="141">
        <v>0.47397519219863221</v>
      </c>
      <c r="L8" s="142">
        <v>-1.3510294079196234</v>
      </c>
      <c r="M8" s="143">
        <v>0.53785838270893893</v>
      </c>
      <c r="N8" s="141">
        <v>0.50175040736624132</v>
      </c>
      <c r="O8" s="141">
        <v>0.45962443613309328</v>
      </c>
      <c r="P8" s="142">
        <v>-1.4992332262082748</v>
      </c>
    </row>
    <row r="9" spans="1:16" x14ac:dyDescent="0.6">
      <c r="A9" s="126">
        <v>446.32479999999998</v>
      </c>
      <c r="B9" s="137" t="str">
        <f>VLOOKUP(A9,[1]Sheet1!$K$1:$N$150,3,FALSE)</f>
        <v>[M+Na]+</v>
      </c>
      <c r="C9" s="127" t="str">
        <f>VLOOKUP(A9,'Table S1'!$A$3:$AE$154,2,FALSE)</f>
        <v xml:space="preserve">CAR 18:1 </v>
      </c>
      <c r="D9" s="154" t="s">
        <v>14</v>
      </c>
      <c r="E9" s="141">
        <v>0.96613517944548954</v>
      </c>
      <c r="F9" s="141">
        <v>0.41855367708876273</v>
      </c>
      <c r="G9" s="141">
        <v>-9.4410603854606957E-3</v>
      </c>
      <c r="H9" s="142">
        <v>-1.3752477961487908</v>
      </c>
      <c r="I9" s="143">
        <v>0.41515175039592894</v>
      </c>
      <c r="J9" s="141">
        <v>1.0502514480214895</v>
      </c>
      <c r="K9" s="141">
        <v>-0.16221161108185311</v>
      </c>
      <c r="L9" s="142">
        <v>-1.3031915873355653</v>
      </c>
      <c r="M9" s="143">
        <v>0</v>
      </c>
      <c r="N9" s="141">
        <v>1.0473848029130146</v>
      </c>
      <c r="O9" s="141">
        <v>0.2992528008322895</v>
      </c>
      <c r="P9" s="142">
        <v>-1.3466376037453045</v>
      </c>
    </row>
    <row r="10" spans="1:16" x14ac:dyDescent="0.6">
      <c r="A10" s="126">
        <v>448.3415</v>
      </c>
      <c r="B10" s="137" t="str">
        <f>VLOOKUP(A10,[1]Sheet1!$K$1:$N$150,3,FALSE)</f>
        <v>[M+Na]+</v>
      </c>
      <c r="C10" s="127" t="str">
        <f>VLOOKUP(A10,'Table S1'!$A$3:$AE$154,2,FALSE)</f>
        <v xml:space="preserve">CAR 18:2 </v>
      </c>
      <c r="D10" s="154" t="s">
        <v>14</v>
      </c>
      <c r="E10" s="141">
        <v>0.89357033327842339</v>
      </c>
      <c r="F10" s="141">
        <v>0.40162623581761392</v>
      </c>
      <c r="G10" s="141">
        <v>0.12746988983685034</v>
      </c>
      <c r="H10" s="142">
        <v>-1.4226664589328879</v>
      </c>
      <c r="I10" s="143">
        <v>0.12863329255853875</v>
      </c>
      <c r="J10" s="141">
        <v>1.0726193450353745</v>
      </c>
      <c r="K10" s="141">
        <v>0.14483906169977195</v>
      </c>
      <c r="L10" s="142">
        <v>-1.346091699293686</v>
      </c>
      <c r="M10" s="143">
        <v>-0.22606536960530474</v>
      </c>
      <c r="N10" s="141">
        <v>0.94415536717509529</v>
      </c>
      <c r="O10" s="141">
        <v>0.58954302269618619</v>
      </c>
      <c r="P10" s="142">
        <v>-1.3076330202659772</v>
      </c>
    </row>
    <row r="11" spans="1:16" x14ac:dyDescent="0.6">
      <c r="A11" s="126">
        <v>724.4837</v>
      </c>
      <c r="B11" s="137" t="str">
        <f>VLOOKUP(A11,[1]Sheet1!$K$1:$N$150,3,FALSE)</f>
        <v>[M-2H]2-</v>
      </c>
      <c r="C11" s="127" t="str">
        <f>VLOOKUP(A11,'Table S1'!$A$3:$AE$154,2,FALSE)</f>
        <v xml:space="preserve">CL 72:7 </v>
      </c>
      <c r="D11" s="154" t="s">
        <v>14</v>
      </c>
      <c r="E11" s="141">
        <v>0.76840150364467175</v>
      </c>
      <c r="F11" s="141">
        <v>0.66662647004935116</v>
      </c>
      <c r="G11" s="141">
        <v>-3.3585761086455897E-2</v>
      </c>
      <c r="H11" s="142">
        <v>-1.4014422126075665</v>
      </c>
      <c r="I11" s="143">
        <v>0.10000000000000019</v>
      </c>
      <c r="J11" s="141">
        <v>1.3</v>
      </c>
      <c r="K11" s="141">
        <v>-0.29999999999999988</v>
      </c>
      <c r="L11" s="142">
        <v>-1.0999999999999999</v>
      </c>
      <c r="M11" s="143">
        <v>-0.15596007932888373</v>
      </c>
      <c r="N11" s="141">
        <v>1.0437328385856071</v>
      </c>
      <c r="O11" s="141">
        <v>0.41989252127007198</v>
      </c>
      <c r="P11" s="142">
        <v>-1.307665280526795</v>
      </c>
    </row>
    <row r="12" spans="1:16" x14ac:dyDescent="0.6">
      <c r="A12" s="126">
        <v>723.47829999999999</v>
      </c>
      <c r="B12" s="137" t="str">
        <f>VLOOKUP(A12,[1]Sheet1!$K$1:$N$150,3,FALSE)</f>
        <v>[M-2H]2-</v>
      </c>
      <c r="C12" s="127" t="str">
        <f>VLOOKUP(A12,'Table S1'!$A$3:$AE$154,2,FALSE)</f>
        <v xml:space="preserve">CL 72:8 </v>
      </c>
      <c r="D12" s="154" t="s">
        <v>14</v>
      </c>
      <c r="E12" s="141">
        <v>0.71967027950535756</v>
      </c>
      <c r="F12" s="141">
        <v>0.74699953062581426</v>
      </c>
      <c r="G12" s="141">
        <v>-8.1987753361369861E-2</v>
      </c>
      <c r="H12" s="142">
        <v>-1.3846820567698017</v>
      </c>
      <c r="I12" s="143">
        <v>0.22300081615414016</v>
      </c>
      <c r="J12" s="141">
        <v>1.1150040807707018</v>
      </c>
      <c r="K12" s="141">
        <v>-3.1857259450591389E-2</v>
      </c>
      <c r="L12" s="142">
        <v>-1.3061476374742509</v>
      </c>
      <c r="M12" s="143">
        <v>-3.3700420499620097E-2</v>
      </c>
      <c r="N12" s="141">
        <v>1.0278628252384159</v>
      </c>
      <c r="O12" s="141">
        <v>0.35385441524601213</v>
      </c>
      <c r="P12" s="142">
        <v>-1.3480168199848075</v>
      </c>
    </row>
    <row r="13" spans="1:16" x14ac:dyDescent="0.6">
      <c r="A13" s="126">
        <v>225.1857</v>
      </c>
      <c r="B13" s="137" t="str">
        <f>VLOOKUP(A13,[1]Sheet1!$K$1:$N$150,3,FALSE)</f>
        <v>[M-H]-</v>
      </c>
      <c r="C13" s="127" t="str">
        <f>VLOOKUP(A13,'Table S1'!$A$3:$AE$154,2,FALSE)</f>
        <v xml:space="preserve">FA 14:1 </v>
      </c>
      <c r="D13" s="154" t="s">
        <v>14</v>
      </c>
      <c r="E13" s="141">
        <v>0.42493189394646164</v>
      </c>
      <c r="F13" s="141">
        <v>0.87819258082268592</v>
      </c>
      <c r="G13" s="141">
        <v>0.12275810269564509</v>
      </c>
      <c r="H13" s="142">
        <v>-1.4258825774647885</v>
      </c>
      <c r="I13" s="143">
        <v>0.29914165705023471</v>
      </c>
      <c r="J13" s="141">
        <v>0.47007974679322656</v>
      </c>
      <c r="K13" s="141">
        <v>0.70939307243341376</v>
      </c>
      <c r="L13" s="142">
        <v>-1.4786144762768749</v>
      </c>
      <c r="M13" s="143">
        <v>-0.70874474210533822</v>
      </c>
      <c r="N13" s="141">
        <v>0.93255887119126513</v>
      </c>
      <c r="O13" s="141">
        <v>0.78334945180064719</v>
      </c>
      <c r="P13" s="142">
        <v>-1.0071635808865094</v>
      </c>
    </row>
    <row r="14" spans="1:16" x14ac:dyDescent="0.6">
      <c r="A14" s="126">
        <v>253.21700000000001</v>
      </c>
      <c r="B14" s="137" t="str">
        <f>VLOOKUP(A14,[1]Sheet1!$K$1:$N$150,3,FALSE)</f>
        <v>[M-H]-</v>
      </c>
      <c r="C14" s="127" t="str">
        <f>VLOOKUP(A14,'Table S1'!$A$3:$AE$154,2,FALSE)</f>
        <v xml:space="preserve">FA 16:1 </v>
      </c>
      <c r="D14" s="154" t="s">
        <v>14</v>
      </c>
      <c r="E14" s="141">
        <v>0.4366690466889338</v>
      </c>
      <c r="F14" s="141">
        <v>0.89255418192715386</v>
      </c>
      <c r="G14" s="141">
        <v>8.6803710343323182E-2</v>
      </c>
      <c r="H14" s="142">
        <v>-1.4160269389594109</v>
      </c>
      <c r="I14" s="143">
        <v>0.53107831402473216</v>
      </c>
      <c r="J14" s="141">
        <v>0.75854561367960793</v>
      </c>
      <c r="K14" s="141">
        <v>0.16481740780077958</v>
      </c>
      <c r="L14" s="142">
        <v>-1.4544413355051162</v>
      </c>
      <c r="M14" s="143">
        <v>7.0815518864759605E-2</v>
      </c>
      <c r="N14" s="141">
        <v>0.56139259158005272</v>
      </c>
      <c r="O14" s="141">
        <v>0.79744432112925379</v>
      </c>
      <c r="P14" s="142">
        <v>-1.4296524315740697</v>
      </c>
    </row>
    <row r="15" spans="1:16" x14ac:dyDescent="0.6">
      <c r="A15" s="126">
        <v>251.2013</v>
      </c>
      <c r="B15" s="137" t="str">
        <f>VLOOKUP(A15,[1]Sheet1!$K$1:$N$150,3,FALSE)</f>
        <v>[M-H]-</v>
      </c>
      <c r="C15" s="127" t="str">
        <f>VLOOKUP(A15,'Table S1'!$A$3:$AE$154,2,FALSE)</f>
        <v xml:space="preserve">FA 16:2 </v>
      </c>
      <c r="D15" s="154" t="s">
        <v>14</v>
      </c>
      <c r="E15" s="141">
        <v>0.49957838454786574</v>
      </c>
      <c r="F15" s="141">
        <v>0.79114726378576639</v>
      </c>
      <c r="G15" s="141">
        <v>0.15822945275715314</v>
      </c>
      <c r="H15" s="142">
        <v>-1.4489551010907864</v>
      </c>
      <c r="I15" s="143">
        <v>0.52729853994891074</v>
      </c>
      <c r="J15" s="141">
        <v>0.99058974267858912</v>
      </c>
      <c r="K15" s="141">
        <v>-0.21640575916978405</v>
      </c>
      <c r="L15" s="142">
        <v>-1.3014825234577154</v>
      </c>
      <c r="M15" s="143">
        <v>0.38941021659907987</v>
      </c>
      <c r="N15" s="141">
        <v>0.85779173586510526</v>
      </c>
      <c r="O15" s="141">
        <v>0.19334353411562719</v>
      </c>
      <c r="P15" s="142">
        <v>-1.4405454865798117</v>
      </c>
    </row>
    <row r="16" spans="1:16" x14ac:dyDescent="0.6">
      <c r="A16" s="126">
        <v>281.24799999999999</v>
      </c>
      <c r="B16" s="137" t="str">
        <f>VLOOKUP(A16,[1]Sheet1!$K$1:$N$150,3,FALSE)</f>
        <v>[M-H]-</v>
      </c>
      <c r="C16" s="127" t="str">
        <f>VLOOKUP(A16,'Table S1'!$A$3:$AE$154,2,FALSE)</f>
        <v xml:space="preserve">FA 18:1 </v>
      </c>
      <c r="D16" s="154" t="s">
        <v>14</v>
      </c>
      <c r="E16" s="141">
        <v>0.50662561063314282</v>
      </c>
      <c r="F16" s="141">
        <v>0.82654463688628477</v>
      </c>
      <c r="G16" s="141">
        <v>9.8752383308116906E-2</v>
      </c>
      <c r="H16" s="142">
        <v>-1.4319226308275446</v>
      </c>
      <c r="I16" s="143">
        <v>0.53533150651101846</v>
      </c>
      <c r="J16" s="141">
        <v>0.85450223521848601</v>
      </c>
      <c r="K16" s="141">
        <v>1.8324740834375613E-2</v>
      </c>
      <c r="L16" s="142">
        <v>-1.4081584825638793</v>
      </c>
      <c r="M16" s="143">
        <v>0.26232936124030731</v>
      </c>
      <c r="N16" s="141">
        <v>0.90943318868457668</v>
      </c>
      <c r="O16" s="141">
        <v>0.2560215831058163</v>
      </c>
      <c r="P16" s="142">
        <v>-1.4277841330307068</v>
      </c>
    </row>
    <row r="17" spans="1:16" x14ac:dyDescent="0.6">
      <c r="A17" s="126">
        <v>279.23259999999999</v>
      </c>
      <c r="B17" s="137" t="str">
        <f>VLOOKUP(A17,[1]Sheet1!$K$1:$N$150,3,FALSE)</f>
        <v>[M-H]-</v>
      </c>
      <c r="C17" s="127" t="str">
        <f>VLOOKUP(A17,'Table S1'!$A$3:$AE$154,2,FALSE)</f>
        <v xml:space="preserve">FA 18:2 </v>
      </c>
      <c r="D17" s="154" t="s">
        <v>14</v>
      </c>
      <c r="E17" s="141">
        <v>0.51994009308710409</v>
      </c>
      <c r="F17" s="141">
        <v>0.82398643073935818</v>
      </c>
      <c r="G17" s="141">
        <v>8.5545619498680281E-2</v>
      </c>
      <c r="H17" s="142">
        <v>-1.4294721433251438</v>
      </c>
      <c r="I17" s="143">
        <v>0.56710839594672879</v>
      </c>
      <c r="J17" s="141">
        <v>0.90329574907341448</v>
      </c>
      <c r="K17" s="141">
        <v>-0.11014180257347592</v>
      </c>
      <c r="L17" s="142">
        <v>-1.3602623424466682</v>
      </c>
      <c r="M17" s="143">
        <v>0.39374151676247687</v>
      </c>
      <c r="N17" s="141">
        <v>0.8777361267878907</v>
      </c>
      <c r="O17" s="141">
        <v>0.15994302754801507</v>
      </c>
      <c r="P17" s="142">
        <v>-1.431420671098385</v>
      </c>
    </row>
    <row r="18" spans="1:16" x14ac:dyDescent="0.6">
      <c r="A18" s="126">
        <v>277.21690000000001</v>
      </c>
      <c r="B18" s="137" t="str">
        <f>VLOOKUP(A18,[1]Sheet1!$K$1:$N$150,3,FALSE)</f>
        <v>[M-H]-</v>
      </c>
      <c r="C18" s="127" t="str">
        <f>VLOOKUP(A18,'Table S1'!$A$3:$AE$154,2,FALSE)</f>
        <v xml:space="preserve">FA 18:3 </v>
      </c>
      <c r="D18" s="154" t="s">
        <v>14</v>
      </c>
      <c r="E18" s="141">
        <v>0.50602891668214856</v>
      </c>
      <c r="F18" s="141">
        <v>0.85505996568041653</v>
      </c>
      <c r="G18" s="141">
        <v>5.6519232366197159E-2</v>
      </c>
      <c r="H18" s="142">
        <v>-1.4176081147287611</v>
      </c>
      <c r="I18" s="143">
        <v>0.55038863560521889</v>
      </c>
      <c r="J18" s="141">
        <v>0.92161850712780002</v>
      </c>
      <c r="K18" s="141">
        <v>-0.11782513313542828</v>
      </c>
      <c r="L18" s="142">
        <v>-1.3541820095975907</v>
      </c>
      <c r="M18" s="143">
        <v>0.31044985732625857</v>
      </c>
      <c r="N18" s="141">
        <v>0.89529733048282423</v>
      </c>
      <c r="O18" s="141">
        <v>0.22632796050236914</v>
      </c>
      <c r="P18" s="142">
        <v>-1.4320751483114538</v>
      </c>
    </row>
    <row r="19" spans="1:16" x14ac:dyDescent="0.6">
      <c r="A19" s="126">
        <v>309.27969999999999</v>
      </c>
      <c r="B19" s="137" t="str">
        <f>VLOOKUP(A19,[1]Sheet1!$K$1:$N$150,3,FALSE)</f>
        <v>[M-H]-</v>
      </c>
      <c r="C19" s="127" t="str">
        <f>VLOOKUP(A19,'Table S1'!$A$3:$AE$154,2,FALSE)</f>
        <v xml:space="preserve">FA 20:1 </v>
      </c>
      <c r="D19" s="154" t="s">
        <v>14</v>
      </c>
      <c r="E19" s="141">
        <v>0.54402620699885396</v>
      </c>
      <c r="F19" s="141">
        <v>0.79967926016752144</v>
      </c>
      <c r="G19" s="141">
        <v>9.0307477825792001E-2</v>
      </c>
      <c r="H19" s="142">
        <v>-1.4340129449921677</v>
      </c>
      <c r="I19" s="143">
        <v>0.60087484331568353</v>
      </c>
      <c r="J19" s="141">
        <v>0.85493601867734792</v>
      </c>
      <c r="K19" s="141">
        <v>-7.6621624315423256E-2</v>
      </c>
      <c r="L19" s="142">
        <v>-1.3791892376776091</v>
      </c>
      <c r="M19" s="143">
        <v>0.37667503731605978</v>
      </c>
      <c r="N19" s="141">
        <v>1.0166892600123738</v>
      </c>
      <c r="O19" s="141">
        <v>-4.3334296328396214E-2</v>
      </c>
      <c r="P19" s="142">
        <v>-1.3500300010000368</v>
      </c>
    </row>
    <row r="20" spans="1:16" x14ac:dyDescent="0.6">
      <c r="A20" s="126">
        <v>307.26420000000002</v>
      </c>
      <c r="B20" s="137" t="str">
        <f>VLOOKUP(A20,[1]Sheet1!$K$1:$N$150,3,FALSE)</f>
        <v>[M-H]-</v>
      </c>
      <c r="C20" s="127" t="str">
        <f>VLOOKUP(A20,'Table S1'!$A$3:$AE$154,2,FALSE)</f>
        <v xml:space="preserve">FA 20:2 </v>
      </c>
      <c r="D20" s="154" t="s">
        <v>14</v>
      </c>
      <c r="E20" s="141">
        <v>0.52534560069307601</v>
      </c>
      <c r="F20" s="141">
        <v>0.81660496863379628</v>
      </c>
      <c r="G20" s="141">
        <v>8.9535287181776613E-2</v>
      </c>
      <c r="H20" s="142">
        <v>-1.4314858565086503</v>
      </c>
      <c r="I20" s="143">
        <v>0.18722931991084046</v>
      </c>
      <c r="J20" s="141">
        <v>1.227392208304398</v>
      </c>
      <c r="K20" s="141">
        <v>-0.22883583544658267</v>
      </c>
      <c r="L20" s="142">
        <v>-1.1857856927686561</v>
      </c>
      <c r="M20" s="143">
        <v>0.26752135023862256</v>
      </c>
      <c r="N20" s="141">
        <v>1.1465200724512388</v>
      </c>
      <c r="O20" s="141">
        <v>-0.15286934299349852</v>
      </c>
      <c r="P20" s="142">
        <v>-1.2611720796963621</v>
      </c>
    </row>
    <row r="21" spans="1:16" x14ac:dyDescent="0.6">
      <c r="A21" s="126">
        <v>305.24829999999997</v>
      </c>
      <c r="B21" s="137" t="str">
        <f>VLOOKUP(A21,[1]Sheet1!$K$1:$N$150,3,FALSE)</f>
        <v>[M-H]-</v>
      </c>
      <c r="C21" s="127" t="str">
        <f>VLOOKUP(A21,'Table S1'!$A$3:$AE$154,2,FALSE)</f>
        <v xml:space="preserve">FA 20:3 </v>
      </c>
      <c r="D21" s="154" t="s">
        <v>14</v>
      </c>
      <c r="E21" s="141">
        <v>0.54458111023897138</v>
      </c>
      <c r="F21" s="141">
        <v>0.85073081478048707</v>
      </c>
      <c r="G21" s="141">
        <v>1.165384677781507E-2</v>
      </c>
      <c r="H21" s="142">
        <v>-1.4069657717972734</v>
      </c>
      <c r="I21" s="143">
        <v>0.37256762219267964</v>
      </c>
      <c r="J21" s="141">
        <v>0.84945417859931005</v>
      </c>
      <c r="K21" s="141">
        <v>0.22354057331560789</v>
      </c>
      <c r="L21" s="142">
        <v>-1.4455623741075974</v>
      </c>
      <c r="M21" s="143">
        <v>0.29580689950872596</v>
      </c>
      <c r="N21" s="141">
        <v>1.1409694695336583</v>
      </c>
      <c r="O21" s="141">
        <v>-0.1805574581416903</v>
      </c>
      <c r="P21" s="142">
        <v>-1.2562189109006949</v>
      </c>
    </row>
    <row r="22" spans="1:16" x14ac:dyDescent="0.6">
      <c r="A22" s="126">
        <v>303.23259999999999</v>
      </c>
      <c r="B22" s="137" t="str">
        <f>VLOOKUP(A22,[1]Sheet1!$K$1:$N$150,3,FALSE)</f>
        <v>[M-H]-</v>
      </c>
      <c r="C22" s="127" t="str">
        <f>VLOOKUP(A22,'Table S1'!$A$3:$AE$154,2,FALSE)</f>
        <v xml:space="preserve">FA 20:4 </v>
      </c>
      <c r="D22" s="154" t="s">
        <v>14</v>
      </c>
      <c r="E22" s="141">
        <v>0.5672995639558297</v>
      </c>
      <c r="F22" s="141">
        <v>0.82883996137617599</v>
      </c>
      <c r="G22" s="141">
        <v>1.4879301455804541E-2</v>
      </c>
      <c r="H22" s="142">
        <v>-1.4110188267878112</v>
      </c>
      <c r="I22" s="143">
        <v>0.34854988152967925</v>
      </c>
      <c r="J22" s="141">
        <v>0.74305006898449333</v>
      </c>
      <c r="K22" s="141">
        <v>0.38441353493466224</v>
      </c>
      <c r="L22" s="142">
        <v>-1.4760134854488367</v>
      </c>
      <c r="M22" s="143">
        <v>0.84869594466591025</v>
      </c>
      <c r="N22" s="141">
        <v>0.56074553486854806</v>
      </c>
      <c r="O22" s="141">
        <v>-7.5776423630886753E-3</v>
      </c>
      <c r="P22" s="142">
        <v>-1.4018638371713712</v>
      </c>
    </row>
    <row r="23" spans="1:16" x14ac:dyDescent="0.6">
      <c r="A23" s="126">
        <v>331.26429999999999</v>
      </c>
      <c r="B23" s="137" t="str">
        <f>VLOOKUP(A23,[1]Sheet1!$K$1:$N$150,3,FALSE)</f>
        <v>[M-H]-</v>
      </c>
      <c r="C23" s="127" t="str">
        <f>VLOOKUP(A23,'Table S1'!$A$3:$AE$154,2,FALSE)</f>
        <v xml:space="preserve">FA 22:4 </v>
      </c>
      <c r="D23" s="154" t="s">
        <v>14</v>
      </c>
      <c r="E23" s="141">
        <v>0.58072236236036912</v>
      </c>
      <c r="F23" s="141">
        <v>0.78034567442174596</v>
      </c>
      <c r="G23" s="141">
        <v>7.0321848567075948E-2</v>
      </c>
      <c r="H23" s="142">
        <v>-1.4313898853491915</v>
      </c>
      <c r="I23" s="143">
        <v>0.7820580233856036</v>
      </c>
      <c r="J23" s="141">
        <v>0.33684147074660997</v>
      </c>
      <c r="K23" s="141">
        <v>0.34855769581605622</v>
      </c>
      <c r="L23" s="142">
        <v>-1.4674571899482671</v>
      </c>
      <c r="M23" s="143">
        <v>0.53105795646988507</v>
      </c>
      <c r="N23" s="141">
        <v>0.96839980297449524</v>
      </c>
      <c r="O23" s="141">
        <v>-0.17701931882329464</v>
      </c>
      <c r="P23" s="142">
        <v>-1.3224384406210845</v>
      </c>
    </row>
    <row r="24" spans="1:16" x14ac:dyDescent="0.6">
      <c r="A24" s="126">
        <v>329.24829999999997</v>
      </c>
      <c r="B24" s="137" t="str">
        <f>VLOOKUP(A24,[1]Sheet1!$K$1:$N$150,3,FALSE)</f>
        <v>[M-H]-</v>
      </c>
      <c r="C24" s="127" t="str">
        <f>VLOOKUP(A24,'Table S1'!$A$3:$AE$154,2,FALSE)</f>
        <v xml:space="preserve">FA 22:5 </v>
      </c>
      <c r="D24" s="154" t="s">
        <v>14</v>
      </c>
      <c r="E24" s="141">
        <v>0.56919586050498061</v>
      </c>
      <c r="F24" s="141">
        <v>0.80637638995628347</v>
      </c>
      <c r="G24" s="141">
        <v>4.6949773574350914E-2</v>
      </c>
      <c r="H24" s="142">
        <v>-1.4225220240356153</v>
      </c>
      <c r="I24" s="143">
        <v>0.54417424404956827</v>
      </c>
      <c r="J24" s="141">
        <v>0.88786324029140029</v>
      </c>
      <c r="K24" s="141">
        <v>-4.8857749465750597E-2</v>
      </c>
      <c r="L24" s="142">
        <v>-1.3831797348752179</v>
      </c>
      <c r="M24" s="143">
        <v>0.52619876623237472</v>
      </c>
      <c r="N24" s="141">
        <v>1.0613161556212303</v>
      </c>
      <c r="O24" s="141">
        <v>-0.38350079572868001</v>
      </c>
      <c r="P24" s="142">
        <v>-1.2040141261249255</v>
      </c>
    </row>
    <row r="25" spans="1:16" x14ac:dyDescent="0.6">
      <c r="A25" s="126">
        <v>327.23250000000002</v>
      </c>
      <c r="B25" s="137" t="str">
        <f>VLOOKUP(A25,[1]Sheet1!$K$1:$N$150,3,FALSE)</f>
        <v>[M-H]-</v>
      </c>
      <c r="C25" s="127" t="str">
        <f>VLOOKUP(A25,'Table S1'!$A$3:$AE$154,2,FALSE)</f>
        <v xml:space="preserve">FA 22:6 </v>
      </c>
      <c r="D25" s="154" t="s">
        <v>14</v>
      </c>
      <c r="E25" s="141">
        <v>0.63708628446674875</v>
      </c>
      <c r="F25" s="141">
        <v>0.76369729201954961</v>
      </c>
      <c r="G25" s="141">
        <v>1.7170124845014383E-2</v>
      </c>
      <c r="H25" s="142">
        <v>-1.4179537013313117</v>
      </c>
      <c r="I25" s="143">
        <v>0.68345488319294834</v>
      </c>
      <c r="J25" s="141">
        <v>0.71583514838652318</v>
      </c>
      <c r="K25" s="141">
        <v>2.1972322809925504E-2</v>
      </c>
      <c r="L25" s="142">
        <v>-1.4212623543893979</v>
      </c>
      <c r="M25" s="143">
        <v>0.49829561655089061</v>
      </c>
      <c r="N25" s="141">
        <v>0.95326117948866096</v>
      </c>
      <c r="O25" s="141">
        <v>-9.7492620629522145E-2</v>
      </c>
      <c r="P25" s="142">
        <v>-1.3540641754100295</v>
      </c>
    </row>
    <row r="26" spans="1:16" x14ac:dyDescent="0.6">
      <c r="A26" s="126">
        <v>546.35299999999995</v>
      </c>
      <c r="B26" s="137" t="str">
        <f>VLOOKUP(A26,[1]Sheet1!$K$1:$N$150,3,FALSE)</f>
        <v>[M+Na]+</v>
      </c>
      <c r="C26" s="127" t="str">
        <f>VLOOKUP(A26,'Table S1'!$A$3:$AE$154,2,FALSE)</f>
        <v>LPC 18:0</v>
      </c>
      <c r="D26" s="154" t="s">
        <v>14</v>
      </c>
      <c r="E26" s="141">
        <v>1.0480756471417803</v>
      </c>
      <c r="F26" s="141">
        <v>0.44590259773010971</v>
      </c>
      <c r="G26" s="141">
        <v>-0.20536064592707751</v>
      </c>
      <c r="H26" s="142">
        <v>-1.2886175989448116</v>
      </c>
      <c r="I26" s="143">
        <v>0.18758876460463522</v>
      </c>
      <c r="J26" s="141">
        <v>1.2910520858083736</v>
      </c>
      <c r="K26" s="141">
        <v>-0.41931606205742039</v>
      </c>
      <c r="L26" s="142">
        <v>-1.0593247883555883</v>
      </c>
      <c r="M26" s="143">
        <v>0.58396233342662074</v>
      </c>
      <c r="N26" s="141">
        <v>0.69992648474538244</v>
      </c>
      <c r="O26" s="141">
        <v>0.17808780381095549</v>
      </c>
      <c r="P26" s="142">
        <v>-1.4619766219829573</v>
      </c>
    </row>
    <row r="27" spans="1:16" x14ac:dyDescent="0.6">
      <c r="A27" s="126">
        <v>542.32169999999996</v>
      </c>
      <c r="B27" s="137" t="str">
        <f>VLOOKUP(A27,[1]Sheet1!$K$1:$N$150,3,FALSE)</f>
        <v>[M+Na]+</v>
      </c>
      <c r="C27" s="127" t="str">
        <f>VLOOKUP(A27,'Table S1'!$A$3:$AE$154,2,FALSE)</f>
        <v>LPC 18:2</v>
      </c>
      <c r="D27" s="154" t="s">
        <v>14</v>
      </c>
      <c r="E27" s="141">
        <v>0.75841293951704825</v>
      </c>
      <c r="F27" s="141">
        <v>0.45299204615877864</v>
      </c>
      <c r="G27" s="141">
        <v>0.25623050909143219</v>
      </c>
      <c r="H27" s="142">
        <v>-1.4676354947672596</v>
      </c>
      <c r="I27" s="143">
        <v>0.39035180736934555</v>
      </c>
      <c r="J27" s="141">
        <v>1.1084903240627757</v>
      </c>
      <c r="K27" s="141">
        <v>-0.25162050300811484</v>
      </c>
      <c r="L27" s="142">
        <v>-1.247221628424007</v>
      </c>
      <c r="M27" s="143">
        <v>0.1336262144131713</v>
      </c>
      <c r="N27" s="141">
        <v>0.80879024513235165</v>
      </c>
      <c r="O27" s="141">
        <v>0.49934006438606038</v>
      </c>
      <c r="P27" s="142">
        <v>-1.441756523931583</v>
      </c>
    </row>
    <row r="28" spans="1:16" x14ac:dyDescent="0.6">
      <c r="A28" s="126">
        <v>568.33989999999994</v>
      </c>
      <c r="B28" s="137" t="str">
        <f>VLOOKUP(A28,[1]Sheet1!$K$1:$N$150,3,FALSE)</f>
        <v>[M+Na]+</v>
      </c>
      <c r="C28" s="127" t="str">
        <f>VLOOKUP(A28,'Table S1'!$A$3:$AE$154,2,FALSE)</f>
        <v>LPC 20:3</v>
      </c>
      <c r="D28" s="154" t="s">
        <v>14</v>
      </c>
      <c r="E28" s="141">
        <v>0.84319285627353591</v>
      </c>
      <c r="F28" s="141">
        <v>0.40701489753955616</v>
      </c>
      <c r="G28" s="141">
        <v>0.193997754902031</v>
      </c>
      <c r="H28" s="142">
        <v>-1.4442055087151247</v>
      </c>
      <c r="I28" s="143">
        <v>0.22407361829515568</v>
      </c>
      <c r="J28" s="141">
        <v>1.3227571660649493</v>
      </c>
      <c r="K28" s="141">
        <v>-0.73004630476808663</v>
      </c>
      <c r="L28" s="142">
        <v>-0.81678447959201772</v>
      </c>
      <c r="M28" s="143">
        <v>0.47265659343666161</v>
      </c>
      <c r="N28" s="141">
        <v>1.1478802983461773</v>
      </c>
      <c r="O28" s="141">
        <v>-0.54017896392761111</v>
      </c>
      <c r="P28" s="142">
        <v>-1.0803579278552242</v>
      </c>
    </row>
    <row r="29" spans="1:16" x14ac:dyDescent="0.6">
      <c r="A29" s="126">
        <v>480.30889999999999</v>
      </c>
      <c r="B29" s="137" t="str">
        <f>VLOOKUP(A29,[1]Sheet1!$K$1:$N$150,3,FALSE)</f>
        <v>[M-H]-</v>
      </c>
      <c r="C29" s="127" t="str">
        <f>VLOOKUP(A29,'Table S1'!$A$3:$AE$154,2,FALSE)</f>
        <v xml:space="preserve">LPE 18:0 </v>
      </c>
      <c r="D29" s="154" t="s">
        <v>14</v>
      </c>
      <c r="E29" s="141">
        <v>0.5813907818080275</v>
      </c>
      <c r="F29" s="141">
        <v>0.70443644991554688</v>
      </c>
      <c r="G29" s="141">
        <v>0.17534007705321464</v>
      </c>
      <c r="H29" s="142">
        <v>-1.4611673087767891</v>
      </c>
      <c r="I29" s="143">
        <v>0.659588973284577</v>
      </c>
      <c r="J29" s="141">
        <v>0.93549547191341975</v>
      </c>
      <c r="K29" s="141">
        <v>-0.34057208424497792</v>
      </c>
      <c r="L29" s="142">
        <v>-1.2545123609530187</v>
      </c>
      <c r="M29" s="143">
        <v>0.52116273986837858</v>
      </c>
      <c r="N29" s="141">
        <v>0.77817450199525029</v>
      </c>
      <c r="O29" s="141">
        <v>0.14992352790734198</v>
      </c>
      <c r="P29" s="142">
        <v>-1.4492607697709705</v>
      </c>
    </row>
    <row r="30" spans="1:16" x14ac:dyDescent="0.6">
      <c r="A30" s="126">
        <v>524.27769999999998</v>
      </c>
      <c r="B30" s="137" t="str">
        <f>VLOOKUP(A30,[1]Sheet1!$K$1:$N$150,3,FALSE)</f>
        <v>[M-H]-</v>
      </c>
      <c r="C30" s="127" t="str">
        <f>VLOOKUP(A30,'Table S1'!$A$3:$AE$154,2,FALSE)</f>
        <v xml:space="preserve">LPE 22:6 </v>
      </c>
      <c r="D30" s="154" t="s">
        <v>14</v>
      </c>
      <c r="E30" s="141">
        <v>0.66800665652167202</v>
      </c>
      <c r="F30" s="141">
        <v>0.67180214888827205</v>
      </c>
      <c r="G30" s="141">
        <v>0.10627378626481113</v>
      </c>
      <c r="H30" s="142">
        <v>-1.4460825916747555</v>
      </c>
      <c r="I30" s="143">
        <v>0.65796121954759701</v>
      </c>
      <c r="J30" s="141">
        <v>0.98211806671474267</v>
      </c>
      <c r="K30" s="141">
        <v>-0.46115170519611542</v>
      </c>
      <c r="L30" s="142">
        <v>-1.1789275810662208</v>
      </c>
      <c r="M30" s="143">
        <v>0.69761784344864575</v>
      </c>
      <c r="N30" s="141">
        <v>0.83598832479383123</v>
      </c>
      <c r="O30" s="141">
        <v>-0.20179028529506299</v>
      </c>
      <c r="P30" s="142">
        <v>-1.3318158829474145</v>
      </c>
    </row>
    <row r="31" spans="1:16" x14ac:dyDescent="0.6">
      <c r="A31" s="126">
        <v>599.31989999999996</v>
      </c>
      <c r="B31" s="137" t="str">
        <f>VLOOKUP(A31,[1]Sheet1!$K$1:$N$150,3,FALSE)</f>
        <v>[M-H]-</v>
      </c>
      <c r="C31" s="127" t="str">
        <f>VLOOKUP(A31,'Table S1'!$A$3:$AE$154,2,FALSE)</f>
        <v xml:space="preserve">LPI 18:0 </v>
      </c>
      <c r="D31" s="154" t="s">
        <v>14</v>
      </c>
      <c r="E31" s="141">
        <v>0.98966527687222061</v>
      </c>
      <c r="F31" s="141">
        <v>0.63957960069973463</v>
      </c>
      <c r="G31" s="141">
        <v>-0.43760709521561036</v>
      </c>
      <c r="H31" s="142">
        <v>-1.1916377823563478</v>
      </c>
      <c r="I31" s="143">
        <v>1.0167769588079121</v>
      </c>
      <c r="J31" s="141">
        <v>0.41027842197512215</v>
      </c>
      <c r="K31" s="141">
        <v>-8.9190961298938803E-2</v>
      </c>
      <c r="L31" s="142">
        <v>-1.3378644194840925</v>
      </c>
      <c r="M31" s="143">
        <v>0.37444936269152851</v>
      </c>
      <c r="N31" s="141">
        <v>-1.9707861194289401E-2</v>
      </c>
      <c r="O31" s="141">
        <v>1.0051009209088448</v>
      </c>
      <c r="P31" s="142">
        <v>-1.3598424224060841</v>
      </c>
    </row>
    <row r="32" spans="1:16" x14ac:dyDescent="0.6">
      <c r="A32" s="126">
        <v>732.4221</v>
      </c>
      <c r="B32" s="137" t="str">
        <f>VLOOKUP(A32,[1]Sheet1!$K$1:$N$150,3,FALSE)</f>
        <v>[M+K]+</v>
      </c>
      <c r="C32" s="127" t="str">
        <f>VLOOKUP(A32,'Table S1'!$A$3:$AE$154,2,FALSE)</f>
        <v xml:space="preserve">ox PC  18:0/9:0(COOH) </v>
      </c>
      <c r="D32" s="154" t="s">
        <v>14</v>
      </c>
      <c r="E32" s="141">
        <v>0.80737948313076213</v>
      </c>
      <c r="F32" s="141">
        <v>0.47344915866308179</v>
      </c>
      <c r="G32" s="141">
        <v>0.16696516223384064</v>
      </c>
      <c r="H32" s="142">
        <v>-1.4477938040276837</v>
      </c>
      <c r="I32" s="143">
        <v>0.59858528094518648</v>
      </c>
      <c r="J32" s="141">
        <v>0.83595530614758662</v>
      </c>
      <c r="K32" s="141">
        <v>-4.1281743513460943E-2</v>
      </c>
      <c r="L32" s="142">
        <v>-1.3932588435793098</v>
      </c>
      <c r="M32" s="143">
        <v>-0.26334859378490377</v>
      </c>
      <c r="N32" s="141">
        <v>0.93049836470665959</v>
      </c>
      <c r="O32" s="141">
        <v>0.62618443411077107</v>
      </c>
      <c r="P32" s="142">
        <v>-1.2933342050325272</v>
      </c>
    </row>
    <row r="33" spans="1:16" x14ac:dyDescent="0.6">
      <c r="A33" s="126">
        <v>888.55399999999997</v>
      </c>
      <c r="B33" s="137" t="str">
        <f>VLOOKUP(A33,[1]Sheet1!$K$1:$N$150,3,FALSE)</f>
        <v>[M+K]+</v>
      </c>
      <c r="C33" s="127" t="str">
        <f>VLOOKUP(A33,'Table S1'!$A$3:$AE$154,2,FALSE)</f>
        <v>PC18:0_22:6;O</v>
      </c>
      <c r="D33" s="154" t="s">
        <v>14</v>
      </c>
      <c r="E33" s="141">
        <v>1.0249680782707848</v>
      </c>
      <c r="F33" s="141">
        <v>0.50597051550632033</v>
      </c>
      <c r="G33" s="141">
        <v>-0.2548090443693003</v>
      </c>
      <c r="H33" s="142">
        <v>-1.2761295494078047</v>
      </c>
      <c r="I33" s="143">
        <v>0.65724945169393012</v>
      </c>
      <c r="J33" s="141">
        <v>1.0385544771041491</v>
      </c>
      <c r="K33" s="141">
        <v>-0.68735248001578952</v>
      </c>
      <c r="L33" s="142">
        <v>-1.0084514487822895</v>
      </c>
      <c r="M33" s="143">
        <v>1.0070176299560269</v>
      </c>
      <c r="N33" s="141">
        <v>0.67134508663735137</v>
      </c>
      <c r="O33" s="141">
        <v>-0.58742695080768226</v>
      </c>
      <c r="P33" s="142">
        <v>-1.0909357657856957</v>
      </c>
    </row>
    <row r="34" spans="1:16" x14ac:dyDescent="0.6">
      <c r="A34" s="126">
        <v>749.51030000000003</v>
      </c>
      <c r="B34" s="137" t="str">
        <f>VLOOKUP(A34,[1]Sheet1!$K$1:$N$150,3,FALSE)</f>
        <v>[M+Na]+</v>
      </c>
      <c r="C34" s="127" t="str">
        <f>VLOOKUP(A34,'Table S1'!$A$3:$AE$154,2,FALSE)</f>
        <v>PA  38:3</v>
      </c>
      <c r="D34" s="154" t="s">
        <v>14</v>
      </c>
      <c r="E34" s="141">
        <v>0.82399846423836931</v>
      </c>
      <c r="F34" s="141">
        <v>0.53928354773324172</v>
      </c>
      <c r="G34" s="141">
        <v>6.0292570554027036E-2</v>
      </c>
      <c r="H34" s="142">
        <v>-1.4235745825256381</v>
      </c>
      <c r="I34" s="143">
        <v>0.1344332144844661</v>
      </c>
      <c r="J34" s="141">
        <v>1.3443321448446626</v>
      </c>
      <c r="K34" s="141">
        <v>-0.53773285793786507</v>
      </c>
      <c r="L34" s="142">
        <v>-0.94103250139126382</v>
      </c>
      <c r="M34" s="143">
        <v>0.5009478681493873</v>
      </c>
      <c r="N34" s="141">
        <v>0.98011539420532257</v>
      </c>
      <c r="O34" s="141">
        <v>-0.15246239465416084</v>
      </c>
      <c r="P34" s="142">
        <v>-1.3286008677005476</v>
      </c>
    </row>
    <row r="35" spans="1:16" x14ac:dyDescent="0.6">
      <c r="A35" s="126">
        <v>812.61630000000002</v>
      </c>
      <c r="B35" s="137" t="str">
        <f>VLOOKUP(A35,[1]Sheet1!$K$1:$N$150,3,FALSE)</f>
        <v>[M+Na]+</v>
      </c>
      <c r="C35" s="127" t="str">
        <f>VLOOKUP(A35,'Table S1'!$A$3:$AE$154,2,FALSE)</f>
        <v>PC  36:0</v>
      </c>
      <c r="D35" s="154" t="s">
        <v>14</v>
      </c>
      <c r="E35" s="141">
        <v>0.99935826034885722</v>
      </c>
      <c r="F35" s="141">
        <v>0.51859793911199037</v>
      </c>
      <c r="G35" s="141">
        <v>-0.22034848056689732</v>
      </c>
      <c r="H35" s="142">
        <v>-1.2976077188939505</v>
      </c>
      <c r="I35" s="143">
        <v>1.3527123668879997</v>
      </c>
      <c r="J35" s="141">
        <v>0.15999823694374185</v>
      </c>
      <c r="K35" s="141">
        <v>-0.741810007648258</v>
      </c>
      <c r="L35" s="142">
        <v>-0.77090059618348383</v>
      </c>
      <c r="M35" s="143">
        <v>4.3105583960158102E-2</v>
      </c>
      <c r="N35" s="141">
        <v>1.0086706646676971</v>
      </c>
      <c r="O35" s="141">
        <v>0.31898132130516904</v>
      </c>
      <c r="P35" s="142">
        <v>-1.3707575699330239</v>
      </c>
    </row>
    <row r="36" spans="1:16" x14ac:dyDescent="0.6">
      <c r="A36" s="126">
        <v>810.60069999999996</v>
      </c>
      <c r="B36" s="137" t="str">
        <f>VLOOKUP(A36,[1]Sheet1!$K$1:$N$150,3,FALSE)</f>
        <v>[M+Na]+</v>
      </c>
      <c r="C36" s="127" t="str">
        <f>VLOOKUP(A36,'Table S1'!$A$3:$AE$154,2,FALSE)</f>
        <v>PC  36:1</v>
      </c>
      <c r="D36" s="154" t="s">
        <v>14</v>
      </c>
      <c r="E36" s="141">
        <v>0.89267882429965562</v>
      </c>
      <c r="F36" s="141">
        <v>0.56983372944757116</v>
      </c>
      <c r="G36" s="141">
        <v>-9.5275714082287674E-2</v>
      </c>
      <c r="H36" s="142">
        <v>-1.3672368396649379</v>
      </c>
      <c r="I36" s="143">
        <v>0.95662396964210106</v>
      </c>
      <c r="J36" s="141">
        <v>0.70784250385282432</v>
      </c>
      <c r="K36" s="141">
        <v>-0.51711004674771133</v>
      </c>
      <c r="L36" s="142">
        <v>-1.1473564267472129</v>
      </c>
      <c r="M36" s="143">
        <v>0.18105820626243149</v>
      </c>
      <c r="N36" s="141">
        <v>0.82684767746546239</v>
      </c>
      <c r="O36" s="141">
        <v>0.43827943631787603</v>
      </c>
      <c r="P36" s="142">
        <v>-1.4461853200457699</v>
      </c>
    </row>
    <row r="37" spans="1:16" x14ac:dyDescent="0.6">
      <c r="A37" s="126">
        <v>824.5566</v>
      </c>
      <c r="B37" s="137" t="str">
        <f>VLOOKUP(A37,[1]Sheet1!$K$1:$N$150,3,FALSE)</f>
        <v>[M+K]+</v>
      </c>
      <c r="C37" s="127" t="str">
        <f>VLOOKUP(A37,'Table S1'!$A$3:$AE$154,2,FALSE)</f>
        <v>PC  36:2</v>
      </c>
      <c r="D37" s="154" t="s">
        <v>14</v>
      </c>
      <c r="E37" s="141">
        <v>0.80043988839150848</v>
      </c>
      <c r="F37" s="141">
        <v>0.56661537763816949</v>
      </c>
      <c r="G37" s="141">
        <v>5.9379813678895138E-2</v>
      </c>
      <c r="H37" s="142">
        <v>-1.4264350797085732</v>
      </c>
      <c r="I37" s="143">
        <v>0.3791573308396835</v>
      </c>
      <c r="J37" s="141">
        <v>1.0617889245236534</v>
      </c>
      <c r="K37" s="141">
        <v>-0.13281636442329411</v>
      </c>
      <c r="L37" s="142">
        <v>-1.3081298909400427</v>
      </c>
      <c r="M37" s="143">
        <v>0.34520095605570528</v>
      </c>
      <c r="N37" s="141">
        <v>0.80975710809754364</v>
      </c>
      <c r="O37" s="141">
        <v>0.30517765680286962</v>
      </c>
      <c r="P37" s="142">
        <v>-1.4601357209561172</v>
      </c>
    </row>
    <row r="38" spans="1:16" x14ac:dyDescent="0.6">
      <c r="A38" s="126">
        <v>836.61630000000002</v>
      </c>
      <c r="B38" s="137" t="str">
        <f>VLOOKUP(A38,[1]Sheet1!$K$1:$N$150,3,FALSE)</f>
        <v>[M+Na]+</v>
      </c>
      <c r="C38" s="127" t="str">
        <f>VLOOKUP(A38,'Table S1'!$A$3:$AE$154,2,FALSE)</f>
        <v>PC  38:2</v>
      </c>
      <c r="D38" s="154" t="s">
        <v>14</v>
      </c>
      <c r="E38" s="141">
        <v>0.84771564492746732</v>
      </c>
      <c r="F38" s="141">
        <v>0.59444599611665028</v>
      </c>
      <c r="G38" s="141">
        <v>-5.4711162000394997E-2</v>
      </c>
      <c r="H38" s="142">
        <v>-1.3874504790437234</v>
      </c>
      <c r="I38" s="143">
        <v>0.68719674616535442</v>
      </c>
      <c r="J38" s="141">
        <v>1.0137852987983944</v>
      </c>
      <c r="K38" s="141">
        <v>-0.68719674616535442</v>
      </c>
      <c r="L38" s="142">
        <v>-1.0137852987983942</v>
      </c>
      <c r="M38" s="143">
        <v>0.43904324167519493</v>
      </c>
      <c r="N38" s="141">
        <v>0.98500374945782032</v>
      </c>
      <c r="O38" s="141">
        <v>-7.0519898921922189E-2</v>
      </c>
      <c r="P38" s="142">
        <v>-1.353527092211092</v>
      </c>
    </row>
    <row r="39" spans="1:16" x14ac:dyDescent="0.6">
      <c r="A39" s="126">
        <v>834.59829999999999</v>
      </c>
      <c r="B39" s="137" t="str">
        <f>VLOOKUP(A39,[1]Sheet1!$K$1:$N$150,3,FALSE)</f>
        <v>[M+Na]+</v>
      </c>
      <c r="C39" s="127" t="str">
        <f>VLOOKUP(A39,'Table S1'!$A$3:$AE$154,2,FALSE)</f>
        <v>PC  38:3</v>
      </c>
      <c r="D39" s="154" t="s">
        <v>14</v>
      </c>
      <c r="E39" s="141">
        <v>0.86588692991120064</v>
      </c>
      <c r="F39" s="141">
        <v>0.5760623071405917</v>
      </c>
      <c r="G39" s="141">
        <v>-5.8108402090146907E-2</v>
      </c>
      <c r="H39" s="142">
        <v>-1.3838408349616458</v>
      </c>
      <c r="I39" s="143">
        <v>0.3217182639976065</v>
      </c>
      <c r="J39" s="141">
        <v>1.1972138676632238</v>
      </c>
      <c r="K39" s="141">
        <v>-0.36602045117104726</v>
      </c>
      <c r="L39" s="142">
        <v>-1.1529116804897828</v>
      </c>
      <c r="M39" s="143">
        <v>0.4261581543275943</v>
      </c>
      <c r="N39" s="141">
        <v>0.96988540215463137</v>
      </c>
      <c r="O39" s="141">
        <v>-2.5993978075941608E-2</v>
      </c>
      <c r="P39" s="142">
        <v>-1.3700495784062834</v>
      </c>
    </row>
    <row r="40" spans="1:16" x14ac:dyDescent="0.6">
      <c r="A40" s="126">
        <v>832.58270000000005</v>
      </c>
      <c r="B40" s="137" t="str">
        <f>VLOOKUP(A40,[1]Sheet1!$K$1:$N$150,3,FALSE)</f>
        <v>[M+Na]+</v>
      </c>
      <c r="C40" s="127" t="str">
        <f>VLOOKUP(A40,'Table S1'!$A$3:$AE$154,2,FALSE)</f>
        <v>PC  38:4</v>
      </c>
      <c r="D40" s="154" t="s">
        <v>14</v>
      </c>
      <c r="E40" s="141">
        <v>0.47570283288651305</v>
      </c>
      <c r="F40" s="141">
        <v>0.7018479156345756</v>
      </c>
      <c r="G40" s="141">
        <v>0.30223625176682278</v>
      </c>
      <c r="H40" s="142">
        <v>-1.4797870002879097</v>
      </c>
      <c r="I40" s="143">
        <v>-0.17442865366715202</v>
      </c>
      <c r="J40" s="141">
        <v>1.3196672888555274</v>
      </c>
      <c r="K40" s="141">
        <v>-3.7704779681586288E-2</v>
      </c>
      <c r="L40" s="142">
        <v>-1.1075338555067873</v>
      </c>
      <c r="M40" s="143">
        <v>0.27003502443725808</v>
      </c>
      <c r="N40" s="141">
        <v>0.8305401562421626</v>
      </c>
      <c r="O40" s="141">
        <v>0.35294307518340001</v>
      </c>
      <c r="P40" s="142">
        <v>-1.4535182558628217</v>
      </c>
    </row>
    <row r="41" spans="1:16" x14ac:dyDescent="0.6">
      <c r="A41" s="126">
        <v>860.61069999999995</v>
      </c>
      <c r="B41" s="137" t="str">
        <f>VLOOKUP(A41,[1]Sheet1!$K$1:$N$150,3,FALSE)</f>
        <v>[M+Na]+</v>
      </c>
      <c r="C41" s="127" t="str">
        <f>VLOOKUP(A41,'Table S1'!$A$3:$AE$154,2,FALSE)</f>
        <v>PC  40:4</v>
      </c>
      <c r="D41" s="154" t="s">
        <v>14</v>
      </c>
      <c r="E41" s="141">
        <v>0.83404806718981317</v>
      </c>
      <c r="F41" s="141">
        <v>0.65166581532324364</v>
      </c>
      <c r="G41" s="141">
        <v>-0.11995140411224375</v>
      </c>
      <c r="H41" s="142">
        <v>-1.3657624784008127</v>
      </c>
      <c r="I41" s="143">
        <v>0.85506327396964021</v>
      </c>
      <c r="J41" s="141">
        <v>0.86937395637917392</v>
      </c>
      <c r="K41" s="141">
        <v>-0.74773315589813727</v>
      </c>
      <c r="L41" s="142">
        <v>-0.97670407445067697</v>
      </c>
      <c r="M41" s="143">
        <v>0.15829720351405832</v>
      </c>
      <c r="N41" s="141">
        <v>1.2663776281124675</v>
      </c>
      <c r="O41" s="141">
        <v>-0.29021153977577369</v>
      </c>
      <c r="P41" s="142">
        <v>-1.134463291850752</v>
      </c>
    </row>
    <row r="42" spans="1:16" x14ac:dyDescent="0.6">
      <c r="A42" s="126">
        <v>858.59829999999999</v>
      </c>
      <c r="B42" s="137" t="str">
        <f>VLOOKUP(A42,[1]Sheet1!$K$1:$N$150,3,FALSE)</f>
        <v>[M+Na]+</v>
      </c>
      <c r="C42" s="127" t="str">
        <f>VLOOKUP(A42,'Table S1'!$A$3:$AE$154,2,FALSE)</f>
        <v>PC  40:5</v>
      </c>
      <c r="D42" s="154" t="s">
        <v>14</v>
      </c>
      <c r="E42" s="141">
        <v>0.84683017155795659</v>
      </c>
      <c r="F42" s="141">
        <v>0.58007416150351698</v>
      </c>
      <c r="G42" s="141">
        <v>-3.214289760791092E-2</v>
      </c>
      <c r="H42" s="142">
        <v>-1.394761435453562</v>
      </c>
      <c r="I42" s="143">
        <v>0.50001543882315913</v>
      </c>
      <c r="J42" s="141">
        <v>1.1011268953318751</v>
      </c>
      <c r="K42" s="141">
        <v>-0.44302695008921583</v>
      </c>
      <c r="L42" s="142">
        <v>-1.158115384065818</v>
      </c>
      <c r="M42" s="143">
        <v>0.44890155708356833</v>
      </c>
      <c r="N42" s="141">
        <v>0.99679804839222308</v>
      </c>
      <c r="O42" s="141">
        <v>-0.10646625001565918</v>
      </c>
      <c r="P42" s="142">
        <v>-1.3392333554601328</v>
      </c>
    </row>
    <row r="43" spans="1:16" x14ac:dyDescent="0.6">
      <c r="A43" s="126">
        <v>856.58270000000005</v>
      </c>
      <c r="B43" s="137" t="str">
        <f>VLOOKUP(A43,[1]Sheet1!$K$1:$N$150,3,FALSE)</f>
        <v>[M+Na]+</v>
      </c>
      <c r="C43" s="127" t="str">
        <f>VLOOKUP(A43,'Table S1'!$A$3:$AE$154,2,FALSE)</f>
        <v>PC  40:6</v>
      </c>
      <c r="D43" s="154" t="s">
        <v>14</v>
      </c>
      <c r="E43" s="141">
        <v>0.85973257903740719</v>
      </c>
      <c r="F43" s="141">
        <v>0.59051698269358932</v>
      </c>
      <c r="G43" s="141">
        <v>-6.9175968060081069E-2</v>
      </c>
      <c r="H43" s="142">
        <v>-1.3810735936709142</v>
      </c>
      <c r="I43" s="143">
        <v>0.5016027436851388</v>
      </c>
      <c r="J43" s="141">
        <v>1.1037865606263775</v>
      </c>
      <c r="K43" s="141">
        <v>-0.45526659707872097</v>
      </c>
      <c r="L43" s="142">
        <v>-1.1501227072327957</v>
      </c>
      <c r="M43" s="143">
        <v>0.4252615611204742</v>
      </c>
      <c r="N43" s="141">
        <v>1.0078918582838094</v>
      </c>
      <c r="O43" s="141">
        <v>-9.3542904494314461E-2</v>
      </c>
      <c r="P43" s="142">
        <v>-1.3396105149099697</v>
      </c>
    </row>
    <row r="44" spans="1:16" x14ac:dyDescent="0.6">
      <c r="A44" s="126">
        <v>854.56700000000001</v>
      </c>
      <c r="B44" s="137" t="str">
        <f>VLOOKUP(A44,[1]Sheet1!$K$1:$N$150,3,FALSE)</f>
        <v>[M+Na]+</v>
      </c>
      <c r="C44" s="127" t="str">
        <f>VLOOKUP(A44,'Table S1'!$A$3:$AE$154,2,FALSE)</f>
        <v>PC  40:7</v>
      </c>
      <c r="D44" s="154" t="s">
        <v>14</v>
      </c>
      <c r="E44" s="141">
        <v>0.58833447419938689</v>
      </c>
      <c r="F44" s="141">
        <v>0.61253546675510595</v>
      </c>
      <c r="G44" s="141">
        <v>0.28206674082183353</v>
      </c>
      <c r="H44" s="142">
        <v>-1.4829366817763274</v>
      </c>
      <c r="I44" s="143">
        <v>0.26630911533030449</v>
      </c>
      <c r="J44" s="141">
        <v>1.1588045288697033</v>
      </c>
      <c r="K44" s="141">
        <v>-0.17833913729326709</v>
      </c>
      <c r="L44" s="142">
        <v>-1.2467745069067415</v>
      </c>
      <c r="M44" s="143">
        <v>0.22567922543587882</v>
      </c>
      <c r="N44" s="141">
        <v>0.98053732430761265</v>
      </c>
      <c r="O44" s="141">
        <v>0.1906600352820359</v>
      </c>
      <c r="P44" s="142">
        <v>-1.3968765850255287</v>
      </c>
    </row>
    <row r="45" spans="1:16" x14ac:dyDescent="0.6">
      <c r="A45" s="126">
        <v>852.55139999999994</v>
      </c>
      <c r="B45" s="137" t="str">
        <f>VLOOKUP(A45,[1]Sheet1!$K$1:$N$150,3,FALSE)</f>
        <v>[M+Na]+</v>
      </c>
      <c r="C45" s="127" t="str">
        <f>VLOOKUP(A45,'Table S1'!$A$3:$AE$154,2,FALSE)</f>
        <v>PC  40:8</v>
      </c>
      <c r="D45" s="154" t="s">
        <v>14</v>
      </c>
      <c r="E45" s="141">
        <v>0.53679833948459288</v>
      </c>
      <c r="F45" s="141">
        <v>0.57569486543011117</v>
      </c>
      <c r="G45" s="141">
        <v>0.38226349316050978</v>
      </c>
      <c r="H45" s="142">
        <v>-1.4947566980752134</v>
      </c>
      <c r="I45" s="143">
        <v>5.2077301172499868E-2</v>
      </c>
      <c r="J45" s="141">
        <v>1.2890474238677565</v>
      </c>
      <c r="K45" s="141">
        <v>-0.20347729014822097</v>
      </c>
      <c r="L45" s="142">
        <v>-1.1376474348920345</v>
      </c>
      <c r="M45" s="143">
        <v>0.38669678089476511</v>
      </c>
      <c r="N45" s="141">
        <v>0.84435214605044662</v>
      </c>
      <c r="O45" s="141">
        <v>0.21507601896138454</v>
      </c>
      <c r="P45" s="142">
        <v>-1.4461249459065952</v>
      </c>
    </row>
    <row r="46" spans="1:16" x14ac:dyDescent="0.6">
      <c r="A46" s="126">
        <v>636.38729999999998</v>
      </c>
      <c r="B46" s="137" t="str">
        <f>VLOOKUP(A46,[1]Sheet1!$K$1:$N$150,3,FALSE)</f>
        <v>[M-H]-</v>
      </c>
      <c r="C46" s="127" t="str">
        <f>VLOOKUP(A46,'Table S1'!$A$3:$AE$154,2,FALSE)</f>
        <v xml:space="preserve">PC 18:0/5:0(COOH)  </v>
      </c>
      <c r="D46" s="154" t="s">
        <v>14</v>
      </c>
      <c r="E46" s="141">
        <v>0.10969086361907021</v>
      </c>
      <c r="F46" s="141">
        <v>1.0603450149843388</v>
      </c>
      <c r="G46" s="141">
        <v>0.18281810603178303</v>
      </c>
      <c r="H46" s="142">
        <v>-1.3528539846351921</v>
      </c>
      <c r="I46" s="143">
        <v>0.53340943731754042</v>
      </c>
      <c r="J46" s="141">
        <v>0.8910023561896343</v>
      </c>
      <c r="K46" s="141">
        <v>-3.8739232877810191E-2</v>
      </c>
      <c r="L46" s="142">
        <v>-1.3856725606293658</v>
      </c>
      <c r="M46" s="143">
        <v>0.31618439664599352</v>
      </c>
      <c r="N46" s="141">
        <v>1.04223745561087</v>
      </c>
      <c r="O46" s="141">
        <v>-1.1710533209111199E-2</v>
      </c>
      <c r="P46" s="142">
        <v>-1.3467113190477562</v>
      </c>
    </row>
    <row r="47" spans="1:16" x14ac:dyDescent="0.6">
      <c r="A47" s="126">
        <v>622.37159999999994</v>
      </c>
      <c r="B47" s="137" t="str">
        <f>VLOOKUP(A47,[1]Sheet1!$K$1:$N$150,3,FALSE)</f>
        <v>[M-H]-</v>
      </c>
      <c r="C47" s="127" t="str">
        <f>VLOOKUP(A47,'Table S1'!$A$3:$AE$154,2,FALSE)</f>
        <v>PC 22:1;O2</v>
      </c>
      <c r="D47" s="154" t="s">
        <v>14</v>
      </c>
      <c r="E47" s="141">
        <v>0.75043412724500069</v>
      </c>
      <c r="F47" s="141">
        <v>0.85880006619734761</v>
      </c>
      <c r="G47" s="141">
        <v>-0.35489845006893556</v>
      </c>
      <c r="H47" s="142">
        <v>-1.254335743373413</v>
      </c>
      <c r="I47" s="143">
        <v>0.86856895342764773</v>
      </c>
      <c r="J47" s="141">
        <v>0.77101229561512208</v>
      </c>
      <c r="K47" s="141">
        <v>-0.42799049879043494</v>
      </c>
      <c r="L47" s="142">
        <v>-1.2115907502523346</v>
      </c>
      <c r="M47" s="143">
        <v>0.5301549299897288</v>
      </c>
      <c r="N47" s="141">
        <v>1.0718157265735584</v>
      </c>
      <c r="O47" s="141">
        <v>-0.4221767973373966</v>
      </c>
      <c r="P47" s="142">
        <v>-1.1797938592258901</v>
      </c>
    </row>
    <row r="48" spans="1:16" x14ac:dyDescent="0.6">
      <c r="A48" s="126">
        <v>904.55960000000005</v>
      </c>
      <c r="B48" s="137" t="str">
        <f>VLOOKUP(A48,[1]Sheet1!$K$1:$N$150,3,FALSE)</f>
        <v>[M+K]+</v>
      </c>
      <c r="C48" s="127" t="str">
        <f>VLOOKUP(A48,'Table S1'!$A$3:$AE$154,2,FALSE)</f>
        <v>PC O-44:11</v>
      </c>
      <c r="D48" s="154" t="s">
        <v>14</v>
      </c>
      <c r="E48" s="141">
        <v>1.0886129204530735</v>
      </c>
      <c r="F48" s="141">
        <v>0.43496454437528992</v>
      </c>
      <c r="G48" s="141">
        <v>-0.27956284712150298</v>
      </c>
      <c r="H48" s="142">
        <v>-1.2440146177068603</v>
      </c>
      <c r="I48" s="143">
        <v>0.17649407849672719</v>
      </c>
      <c r="J48" s="141">
        <v>1.3169173549371191</v>
      </c>
      <c r="K48" s="141">
        <v>-0.50232930033683931</v>
      </c>
      <c r="L48" s="142">
        <v>-0.99108213309700721</v>
      </c>
      <c r="M48" s="143">
        <v>1.0884292756631706</v>
      </c>
      <c r="N48" s="141">
        <v>0.43708577211670624</v>
      </c>
      <c r="O48" s="141">
        <v>-0.28282020548728071</v>
      </c>
      <c r="P48" s="142">
        <v>-1.2426948422925963</v>
      </c>
    </row>
    <row r="49" spans="1:16" x14ac:dyDescent="0.6">
      <c r="A49" s="126">
        <v>748.52160000000003</v>
      </c>
      <c r="B49" s="137" t="str">
        <f>VLOOKUP(A49,[1]Sheet1!$K$1:$N$150,3,FALSE)</f>
        <v>[M-H]-</v>
      </c>
      <c r="C49" s="127" t="str">
        <f>VLOOKUP(A49,'Table S1'!$A$3:$AE$154,2,FALSE)</f>
        <v xml:space="preserve">PC P-36:5 </v>
      </c>
      <c r="D49" s="154" t="s">
        <v>14</v>
      </c>
      <c r="E49" s="141">
        <v>0.5616862918507286</v>
      </c>
      <c r="F49" s="141">
        <v>0.67962567071702285</v>
      </c>
      <c r="G49" s="141">
        <v>0.23145603102510323</v>
      </c>
      <c r="H49" s="142">
        <v>-1.4727679935928539</v>
      </c>
      <c r="I49" s="143">
        <v>-2.3304178192257854E-2</v>
      </c>
      <c r="J49" s="141">
        <v>0.95547130588257523</v>
      </c>
      <c r="K49" s="141">
        <v>0.44277938565290048</v>
      </c>
      <c r="L49" s="142">
        <v>-1.3749465133432173</v>
      </c>
      <c r="M49" s="143">
        <v>-5.9904229787315223E-2</v>
      </c>
      <c r="N49" s="141">
        <v>0.89856344680973077</v>
      </c>
      <c r="O49" s="141">
        <v>0.53913806808583864</v>
      </c>
      <c r="P49" s="142">
        <v>-1.3777972851082538</v>
      </c>
    </row>
    <row r="50" spans="1:16" x14ac:dyDescent="0.6">
      <c r="A50" s="126">
        <v>830.50959999999998</v>
      </c>
      <c r="B50" s="137" t="str">
        <f>VLOOKUP(A50,[1]Sheet1!$K$1:$N$150,3,FALSE)</f>
        <v>[M+K]+</v>
      </c>
      <c r="C50" s="127" t="str">
        <f>VLOOKUP(A50,'Table S1'!$A$3:$AE$154,2,FALSE)</f>
        <v>PE  40:6</v>
      </c>
      <c r="D50" s="154" t="s">
        <v>14</v>
      </c>
      <c r="E50" s="141">
        <v>0.52960564678276834</v>
      </c>
      <c r="F50" s="141">
        <v>0.68749344282095592</v>
      </c>
      <c r="G50" s="141">
        <v>0.25926539169579965</v>
      </c>
      <c r="H50" s="142">
        <v>-1.476364481299526</v>
      </c>
      <c r="I50" s="143">
        <v>-4.0561709431618777E-2</v>
      </c>
      <c r="J50" s="141">
        <v>1.1994676931921442</v>
      </c>
      <c r="K50" s="141">
        <v>8.6917948782039692E-2</v>
      </c>
      <c r="L50" s="142">
        <v>-1.2458239325425657</v>
      </c>
      <c r="M50" s="143">
        <v>-0.24016486305178936</v>
      </c>
      <c r="N50" s="141">
        <v>1.126106357865059</v>
      </c>
      <c r="O50" s="141">
        <v>0.35757879609933202</v>
      </c>
      <c r="P50" s="142">
        <v>-1.2435202909126009</v>
      </c>
    </row>
    <row r="51" spans="1:16" x14ac:dyDescent="0.6">
      <c r="A51" s="126">
        <v>810.50559999999996</v>
      </c>
      <c r="B51" s="137" t="str">
        <f>VLOOKUP(A51,[1]Sheet1!$K$1:$N$150,3,FALSE)</f>
        <v>[M+H]+</v>
      </c>
      <c r="C51" s="127" t="str">
        <f>VLOOKUP(A51,'Table S1'!$A$3:$AE$154,2,FALSE)</f>
        <v>PE  42:11</v>
      </c>
      <c r="D51" s="154" t="s">
        <v>14</v>
      </c>
      <c r="E51" s="141">
        <v>0.28750781061652536</v>
      </c>
      <c r="F51" s="141">
        <v>0.76050453130822881</v>
      </c>
      <c r="G51" s="141">
        <v>0.4219872704210289</v>
      </c>
      <c r="H51" s="142">
        <v>-1.469999612345783</v>
      </c>
      <c r="I51" s="143">
        <v>-0.81715947268785083</v>
      </c>
      <c r="J51" s="141">
        <v>1.094685331336555</v>
      </c>
      <c r="K51" s="141">
        <v>0.60130602707219183</v>
      </c>
      <c r="L51" s="142">
        <v>-0.87883188572089677</v>
      </c>
      <c r="M51" s="143">
        <v>0.15753730137217262</v>
      </c>
      <c r="N51" s="141">
        <v>0.50411936439095228</v>
      </c>
      <c r="O51" s="141">
        <v>0.78768650686086306</v>
      </c>
      <c r="P51" s="142">
        <v>-1.4493431726239883</v>
      </c>
    </row>
    <row r="52" spans="1:16" x14ac:dyDescent="0.6">
      <c r="A52" s="126">
        <v>766.53819999999996</v>
      </c>
      <c r="B52" s="137" t="str">
        <f>VLOOKUP(A52,[1]Sheet1!$K$1:$N$150,3,FALSE)</f>
        <v>[M-H]-</v>
      </c>
      <c r="C52" s="127" t="e">
        <f>VLOOKUP(A52,'Table S1'!$A$3:$AE$154,2,FALSE)</f>
        <v>#N/A</v>
      </c>
      <c r="D52" s="154" t="s">
        <v>14</v>
      </c>
      <c r="E52" s="141">
        <v>0.64223385125320964</v>
      </c>
      <c r="F52" s="141">
        <v>0.60445538941478472</v>
      </c>
      <c r="G52" s="141">
        <v>0.22667077103054553</v>
      </c>
      <c r="H52" s="142">
        <v>-1.4733600116985357</v>
      </c>
      <c r="I52" s="143">
        <v>-1.2402159462046671</v>
      </c>
      <c r="J52" s="141">
        <v>-0.33824071260127359</v>
      </c>
      <c r="K52" s="141">
        <v>1.0147221378038191</v>
      </c>
      <c r="L52" s="142">
        <v>0.56373452100212162</v>
      </c>
      <c r="M52" s="143">
        <v>-0.56694670951384063</v>
      </c>
      <c r="N52" s="141">
        <v>0.18898223650461377</v>
      </c>
      <c r="O52" s="141">
        <v>1.3228756555322951</v>
      </c>
      <c r="P52" s="142">
        <v>-0.94491118252306827</v>
      </c>
    </row>
    <row r="53" spans="1:16" x14ac:dyDescent="0.6">
      <c r="A53" s="126">
        <v>790.53869999999995</v>
      </c>
      <c r="B53" s="137" t="str">
        <f>VLOOKUP(A53,[1]Sheet1!$K$1:$N$150,3,FALSE)</f>
        <v>[M-H]-</v>
      </c>
      <c r="C53" s="127" t="e">
        <f>VLOOKUP(A53,'Table S1'!$A$3:$AE$154,2,FALSE)</f>
        <v>#N/A</v>
      </c>
      <c r="D53" s="154" t="s">
        <v>14</v>
      </c>
      <c r="E53" s="141">
        <v>0.72597688998915411</v>
      </c>
      <c r="F53" s="141">
        <v>0.66558821559584291</v>
      </c>
      <c r="G53" s="141">
        <v>3.2819931735494981E-2</v>
      </c>
      <c r="H53" s="142">
        <v>-1.4243850373204905</v>
      </c>
      <c r="I53" s="143">
        <v>0.24529651715758735</v>
      </c>
      <c r="J53" s="141">
        <v>0.9034091241657487</v>
      </c>
      <c r="K53" s="141">
        <v>0.28119356844894117</v>
      </c>
      <c r="L53" s="142">
        <v>-1.4298992097722771</v>
      </c>
      <c r="M53" s="143">
        <v>0.4887309471669079</v>
      </c>
      <c r="N53" s="141">
        <v>0.84779858182014645</v>
      </c>
      <c r="O53" s="141">
        <v>8.9766908663309997E-2</v>
      </c>
      <c r="P53" s="142">
        <v>-1.4262964376503637</v>
      </c>
    </row>
    <row r="54" spans="1:16" x14ac:dyDescent="0.6">
      <c r="A54" s="126">
        <v>814.53570000000002</v>
      </c>
      <c r="B54" s="137" t="str">
        <f>VLOOKUP(A54,[1]Sheet1!$K$1:$N$150,3,FALSE)</f>
        <v>[M+H]+</v>
      </c>
      <c r="C54" s="127" t="str">
        <f>VLOOKUP(A54,[1]Sheet1!$K$1:$N$150,2,FALSE)</f>
        <v>PE 42:9</v>
      </c>
      <c r="D54" s="154" t="s">
        <v>14</v>
      </c>
      <c r="E54" s="141">
        <v>0.58295778610775828</v>
      </c>
      <c r="F54" s="141">
        <v>0.6418694594856672</v>
      </c>
      <c r="G54" s="141">
        <v>0.25305241519147026</v>
      </c>
      <c r="H54" s="142">
        <v>-1.4778796607848972</v>
      </c>
      <c r="I54" s="143">
        <v>0.17625826686516866</v>
      </c>
      <c r="J54" s="141">
        <v>1.2361737508328894</v>
      </c>
      <c r="K54" s="141">
        <v>-0.2354053362830078</v>
      </c>
      <c r="L54" s="142">
        <v>-1.1770266814150461</v>
      </c>
      <c r="M54" s="143">
        <v>0.2267470709890636</v>
      </c>
      <c r="N54" s="141">
        <v>0.80721957272106781</v>
      </c>
      <c r="O54" s="141">
        <v>0.42174955203965897</v>
      </c>
      <c r="P54" s="142">
        <v>-1.4557161957497913</v>
      </c>
    </row>
    <row r="55" spans="1:16" x14ac:dyDescent="0.6">
      <c r="A55" s="126">
        <v>747.51880000000006</v>
      </c>
      <c r="B55" s="137" t="str">
        <f>VLOOKUP(A55,[1]Sheet1!$K$1:$N$150,3,FALSE)</f>
        <v>[M-H]-</v>
      </c>
      <c r="C55" s="127" t="str">
        <f>VLOOKUP(A55,'Table S1'!$A$3:$AE$154,2,FALSE)</f>
        <v xml:space="preserve">PG 34:1 </v>
      </c>
      <c r="D55" s="154" t="s">
        <v>14</v>
      </c>
      <c r="E55" s="141">
        <v>0.60319903267674813</v>
      </c>
      <c r="F55" s="141">
        <v>0.69206317588359068</v>
      </c>
      <c r="G55" s="141">
        <v>0.16426402229143564</v>
      </c>
      <c r="H55" s="142">
        <v>-1.4595262308517762</v>
      </c>
      <c r="I55" s="143">
        <v>0.27493416838330831</v>
      </c>
      <c r="J55" s="141">
        <v>0.9116238214814949</v>
      </c>
      <c r="K55" s="141">
        <v>0.24020564185067905</v>
      </c>
      <c r="L55" s="142">
        <v>-1.4267636317154841</v>
      </c>
      <c r="M55" s="143">
        <v>0.15492578653521724</v>
      </c>
      <c r="N55" s="141">
        <v>0.81256994162348306</v>
      </c>
      <c r="O55" s="141">
        <v>0.47742436258811666</v>
      </c>
      <c r="P55" s="142">
        <v>-1.4449200907468152</v>
      </c>
    </row>
    <row r="56" spans="1:16" x14ac:dyDescent="0.6">
      <c r="A56" s="126">
        <v>745.50250000000005</v>
      </c>
      <c r="B56" s="137" t="str">
        <f>VLOOKUP(A56,[1]Sheet1!$K$1:$N$150,3,FALSE)</f>
        <v>[M-H]-</v>
      </c>
      <c r="C56" s="127" t="str">
        <f>VLOOKUP(A56,'Table S1'!$A$3:$AE$154,2,FALSE)</f>
        <v xml:space="preserve">PG 34:2 </v>
      </c>
      <c r="D56" s="154" t="s">
        <v>14</v>
      </c>
      <c r="E56" s="141">
        <v>0.50957516084761245</v>
      </c>
      <c r="F56" s="141">
        <v>0.73605301011321811</v>
      </c>
      <c r="G56" s="141">
        <v>0.22062066350873613</v>
      </c>
      <c r="H56" s="142">
        <v>-1.4662488344695677</v>
      </c>
      <c r="I56" s="143">
        <v>0.35385963005354143</v>
      </c>
      <c r="J56" s="141">
        <v>1.186470524297168</v>
      </c>
      <c r="K56" s="141">
        <v>-0.39549017476572268</v>
      </c>
      <c r="L56" s="142">
        <v>-1.1448399795849866</v>
      </c>
      <c r="M56" s="143">
        <v>0.17421175785984419</v>
      </c>
      <c r="N56" s="141">
        <v>0.85272070952450052</v>
      </c>
      <c r="O56" s="141">
        <v>0.41260679493121022</v>
      </c>
      <c r="P56" s="142">
        <v>-1.4395392623155541</v>
      </c>
    </row>
    <row r="57" spans="1:16" x14ac:dyDescent="0.6">
      <c r="A57" s="126">
        <v>837.5471</v>
      </c>
      <c r="B57" s="137" t="str">
        <f>VLOOKUP(A57,[1]Sheet1!$K$1:$N$150,3,FALSE)</f>
        <v>[M-H]-</v>
      </c>
      <c r="C57" s="127" t="str">
        <f>VLOOKUP(A57,'Table S1'!$A$3:$AE$154,2,FALSE)</f>
        <v xml:space="preserve">PI 34:0 </v>
      </c>
      <c r="D57" s="154" t="s">
        <v>14</v>
      </c>
      <c r="E57" s="141">
        <v>0.56075021298193817</v>
      </c>
      <c r="F57" s="141">
        <v>0.83032504572518095</v>
      </c>
      <c r="G57" s="141">
        <v>2.1600547495452399E-2</v>
      </c>
      <c r="H57" s="142">
        <v>-1.4126758062025708</v>
      </c>
      <c r="I57" s="143">
        <v>0.24610530945887507</v>
      </c>
      <c r="J57" s="141">
        <v>1.1997633836120152</v>
      </c>
      <c r="K57" s="141">
        <v>-0.24610530945887465</v>
      </c>
      <c r="L57" s="142">
        <v>-1.1997633836120152</v>
      </c>
      <c r="M57" s="143">
        <v>-0.1905267755082303</v>
      </c>
      <c r="N57" s="141">
        <v>1.3336874285576115</v>
      </c>
      <c r="O57" s="141">
        <v>-5.6037286914185511E-2</v>
      </c>
      <c r="P57" s="142">
        <v>-1.087123366135196</v>
      </c>
    </row>
    <row r="58" spans="1:16" x14ac:dyDescent="0.6">
      <c r="A58" s="126">
        <v>835.53179999999998</v>
      </c>
      <c r="B58" s="137" t="str">
        <f>VLOOKUP(A58,[1]Sheet1!$K$1:$N$150,3,FALSE)</f>
        <v>[M-H]-</v>
      </c>
      <c r="C58" s="127" t="str">
        <f>VLOOKUP(A58,'Table S1'!$A$3:$AE$154,2,FALSE)</f>
        <v xml:space="preserve">PI 34:1 </v>
      </c>
      <c r="D58" s="154" t="s">
        <v>14</v>
      </c>
      <c r="E58" s="141">
        <v>0.82844421043369743</v>
      </c>
      <c r="F58" s="141">
        <v>0.64607528357312505</v>
      </c>
      <c r="G58" s="141">
        <v>-0.1011925142945858</v>
      </c>
      <c r="H58" s="142">
        <v>-1.3733269797122367</v>
      </c>
      <c r="I58" s="143">
        <v>-0.70076406076944908</v>
      </c>
      <c r="J58" s="141">
        <v>0.87842255504902544</v>
      </c>
      <c r="K58" s="141">
        <v>0.83894288965356367</v>
      </c>
      <c r="L58" s="142">
        <v>-1.0166013839331431</v>
      </c>
      <c r="M58" s="143">
        <v>0.15366848285070053</v>
      </c>
      <c r="N58" s="141">
        <v>0.89127720053406556</v>
      </c>
      <c r="O58" s="141">
        <v>0.38197594308602772</v>
      </c>
      <c r="P58" s="142">
        <v>-1.4269216264707962</v>
      </c>
    </row>
    <row r="59" spans="1:16" x14ac:dyDescent="0.6">
      <c r="A59" s="126">
        <v>861.54830000000004</v>
      </c>
      <c r="B59" s="137" t="str">
        <f>VLOOKUP(A59,[1]Sheet1!$K$1:$N$150,3,FALSE)</f>
        <v>[M-H]-</v>
      </c>
      <c r="C59" s="127" t="str">
        <f>VLOOKUP(A59,'Table S1'!$A$3:$AE$154,2,FALSE)</f>
        <v xml:space="preserve">PI 36:2 </v>
      </c>
      <c r="D59" s="154" t="s">
        <v>14</v>
      </c>
      <c r="E59" s="141">
        <v>0.868869221255819</v>
      </c>
      <c r="F59" s="141">
        <v>0.62225947528882086</v>
      </c>
      <c r="G59" s="141">
        <v>-0.13477509372614996</v>
      </c>
      <c r="H59" s="142">
        <v>-1.3563536028184888</v>
      </c>
      <c r="I59" s="143">
        <v>1.2169920675182739</v>
      </c>
      <c r="J59" s="141">
        <v>9.9753448157235816E-2</v>
      </c>
      <c r="K59" s="141">
        <v>-9.177317230465655E-2</v>
      </c>
      <c r="L59" s="142">
        <v>-1.2249723433708524</v>
      </c>
      <c r="M59" s="143">
        <v>0.82322077238389324</v>
      </c>
      <c r="N59" s="141">
        <v>0.63955398651338335</v>
      </c>
      <c r="O59" s="141">
        <v>-8.1994100835048975E-2</v>
      </c>
      <c r="P59" s="142">
        <v>-1.3807806580622271</v>
      </c>
    </row>
    <row r="60" spans="1:16" x14ac:dyDescent="0.6">
      <c r="A60" s="126">
        <v>909.54809999999998</v>
      </c>
      <c r="B60" s="137" t="str">
        <f>VLOOKUP(A60,[1]Sheet1!$K$1:$N$150,3,FALSE)</f>
        <v>[M-H]-</v>
      </c>
      <c r="C60" s="127" t="str">
        <f>VLOOKUP(A60,'Table S1'!$A$3:$AE$154,2,FALSE)</f>
        <v xml:space="preserve">PI 40:6 </v>
      </c>
      <c r="D60" s="154" t="s">
        <v>14</v>
      </c>
      <c r="E60" s="141">
        <v>0.84919967428652388</v>
      </c>
      <c r="F60" s="141">
        <v>0.70299600009085328</v>
      </c>
      <c r="G60" s="141">
        <v>-0.23758097056796573</v>
      </c>
      <c r="H60" s="142">
        <v>-1.3146147038094114</v>
      </c>
      <c r="I60" s="143">
        <v>0.13896038896512533</v>
      </c>
      <c r="J60" s="141">
        <v>0.91713856716982445</v>
      </c>
      <c r="K60" s="141">
        <v>0.36129701130932462</v>
      </c>
      <c r="L60" s="142">
        <v>-1.4173959674442751</v>
      </c>
      <c r="M60" s="143">
        <v>2.1630366123001579E-2</v>
      </c>
      <c r="N60" s="141">
        <v>1.4059737979951061</v>
      </c>
      <c r="O60" s="141">
        <v>-0.67054134981305069</v>
      </c>
      <c r="P60" s="142">
        <v>-0.75706281430505706</v>
      </c>
    </row>
    <row r="61" spans="1:16" x14ac:dyDescent="0.6">
      <c r="A61" s="126">
        <v>732.48149999999998</v>
      </c>
      <c r="B61" s="137" t="str">
        <f>VLOOKUP(A61,[1]Sheet1!$K$1:$N$150,3,FALSE)</f>
        <v>[M-H]-</v>
      </c>
      <c r="C61" s="127" t="str">
        <f>VLOOKUP(A61,'Table S1'!$A$3:$AE$154,2,FALSE)</f>
        <v>PC 30:2;O2</v>
      </c>
      <c r="D61" s="154" t="s">
        <v>14</v>
      </c>
      <c r="E61" s="141">
        <v>0.86304424036357619</v>
      </c>
      <c r="F61" s="141">
        <v>0.86304424036357619</v>
      </c>
      <c r="G61" s="141">
        <v>-0.76150962385021426</v>
      </c>
      <c r="H61" s="142">
        <v>-0.96457885687693812</v>
      </c>
      <c r="I61" s="143">
        <v>1.156176043770953</v>
      </c>
      <c r="J61" s="141">
        <v>0.45546328997037533</v>
      </c>
      <c r="K61" s="141">
        <v>-0.52553456535043319</v>
      </c>
      <c r="L61" s="142">
        <v>-1.0861047683908953</v>
      </c>
      <c r="M61" s="143">
        <v>-0.22196863065014544</v>
      </c>
      <c r="N61" s="141">
        <v>1.109843153250728</v>
      </c>
      <c r="O61" s="141">
        <v>0.36994771775024254</v>
      </c>
      <c r="P61" s="142">
        <v>-1.2578222403508248</v>
      </c>
    </row>
    <row r="62" spans="1:16" x14ac:dyDescent="0.6">
      <c r="A62" s="126">
        <v>834.52779999999996</v>
      </c>
      <c r="B62" s="137" t="str">
        <f>VLOOKUP(A62,[1]Sheet1!$K$1:$N$150,3,FALSE)</f>
        <v>[M-H]-</v>
      </c>
      <c r="C62" s="127" t="str">
        <f>VLOOKUP(A62,'Table S1'!$A$3:$AE$154,2,FALSE)</f>
        <v xml:space="preserve">PS 40:6 </v>
      </c>
      <c r="D62" s="154" t="s">
        <v>14</v>
      </c>
      <c r="E62" s="141">
        <v>0.90404532564577056</v>
      </c>
      <c r="F62" s="141">
        <v>0.65195576368685437</v>
      </c>
      <c r="G62" s="141">
        <v>-0.25498714313085685</v>
      </c>
      <c r="H62" s="142">
        <v>-1.3010139462017642</v>
      </c>
      <c r="I62" s="143">
        <v>-3.7653278425415382E-2</v>
      </c>
      <c r="J62" s="141">
        <v>1.3931713017401814</v>
      </c>
      <c r="K62" s="141">
        <v>-0.41418606267951613</v>
      </c>
      <c r="L62" s="142">
        <v>-0.94133196063526203</v>
      </c>
      <c r="M62" s="143">
        <v>0.21956131561534573</v>
      </c>
      <c r="N62" s="141">
        <v>1.0778464584753289</v>
      </c>
      <c r="O62" s="141">
        <v>3.9920239202790919E-2</v>
      </c>
      <c r="P62" s="142">
        <v>-1.3373280132934633</v>
      </c>
    </row>
    <row r="63" spans="1:16" x14ac:dyDescent="0.6">
      <c r="A63" s="126">
        <v>379.28109999999998</v>
      </c>
      <c r="B63" s="137" t="str">
        <f>VLOOKUP(A63,[1]Sheet1!$K$1:$N$150,3,FALSE)</f>
        <v>[M+Na]+</v>
      </c>
      <c r="C63" s="127" t="str">
        <f>VLOOKUP(A63,'Table S1'!$A$3:$AE$154,2,FALSE)</f>
        <v xml:space="preserve">MG 18:1 </v>
      </c>
      <c r="D63" s="154" t="s">
        <v>14</v>
      </c>
      <c r="E63" s="141">
        <v>0.22922375223983751</v>
      </c>
      <c r="F63" s="141">
        <v>-2.4385505557429611E-2</v>
      </c>
      <c r="G63" s="141">
        <v>1.1071019523073014</v>
      </c>
      <c r="H63" s="142">
        <v>-1.3119401989897099</v>
      </c>
      <c r="I63" s="143">
        <v>-0.1558185478822898</v>
      </c>
      <c r="J63" s="141">
        <v>1.1584770299074583</v>
      </c>
      <c r="K63" s="141">
        <v>0.25066462050629235</v>
      </c>
      <c r="L63" s="142">
        <v>-1.2533231025314602</v>
      </c>
      <c r="M63" s="143">
        <v>0.98349883688479878</v>
      </c>
      <c r="N63" s="141">
        <v>0.37511056207560617</v>
      </c>
      <c r="O63" s="141">
        <v>1.6795995316818007E-2</v>
      </c>
      <c r="P63" s="142">
        <v>-1.3754053942772246</v>
      </c>
    </row>
    <row r="64" spans="1:16" x14ac:dyDescent="0.6">
      <c r="A64" s="126">
        <v>377.26530000000002</v>
      </c>
      <c r="B64" s="137" t="str">
        <f>VLOOKUP(A64,[1]Sheet1!$K$1:$N$150,3,FALSE)</f>
        <v>[M+Na]+</v>
      </c>
      <c r="C64" s="127" t="str">
        <f>VLOOKUP(A64,'Table S1'!$A$3:$AE$154,2,FALSE)</f>
        <v xml:space="preserve">MG 18:2 </v>
      </c>
      <c r="D64" s="154" t="s">
        <v>14</v>
      </c>
      <c r="E64" s="141">
        <v>7.7387051923603845E-2</v>
      </c>
      <c r="F64" s="141">
        <v>4.4221172527773751E-2</v>
      </c>
      <c r="G64" s="141">
        <v>1.1608057788540569</v>
      </c>
      <c r="H64" s="142">
        <v>-1.2824140033054336</v>
      </c>
      <c r="I64" s="143">
        <v>-0.51795114763529004</v>
      </c>
      <c r="J64" s="141">
        <v>1.3450021736980926</v>
      </c>
      <c r="K64" s="141">
        <v>0.12531076152466711</v>
      </c>
      <c r="L64" s="142">
        <v>-0.95236178758746903</v>
      </c>
      <c r="M64" s="143">
        <v>1.0959603117582</v>
      </c>
      <c r="N64" s="141">
        <v>0.25859737693170987</v>
      </c>
      <c r="O64" s="141">
        <v>-3.9084075602515277E-2</v>
      </c>
      <c r="P64" s="142">
        <v>-1.315473613087395</v>
      </c>
    </row>
    <row r="65" spans="1:16" x14ac:dyDescent="0.6">
      <c r="A65" s="126">
        <v>346.05540000000002</v>
      </c>
      <c r="B65" s="137" t="str">
        <f>VLOOKUP(A65,[1]Sheet1!$K$1:$N$150,3,FALSE)</f>
        <v>[M-H]-</v>
      </c>
      <c r="C65" s="127" t="str">
        <f>VLOOKUP(A65,'Table S1'!$A$3:$AE$154,2,FALSE)</f>
        <v>Adenosine monophosphate</v>
      </c>
      <c r="D65" s="154" t="s">
        <v>14</v>
      </c>
      <c r="E65" s="141">
        <v>0.74630317545388725</v>
      </c>
      <c r="F65" s="141">
        <v>0.76674347406575794</v>
      </c>
      <c r="G65" s="141">
        <v>-0.16050279932730671</v>
      </c>
      <c r="H65" s="142">
        <v>-1.3525438501923384</v>
      </c>
      <c r="I65" s="143">
        <v>0.85949664389610902</v>
      </c>
      <c r="J65" s="141">
        <v>0.74213565637615786</v>
      </c>
      <c r="K65" s="141">
        <v>-0.33827578755750459</v>
      </c>
      <c r="L65" s="142">
        <v>-1.2633565127147621</v>
      </c>
      <c r="M65" s="143">
        <v>1.0369656128854932</v>
      </c>
      <c r="N65" s="141">
        <v>0.18787376986395946</v>
      </c>
      <c r="O65" s="141">
        <v>0.14232861353330281</v>
      </c>
      <c r="P65" s="142">
        <v>-1.3671679962827561</v>
      </c>
    </row>
    <row r="66" spans="1:16" x14ac:dyDescent="0.6">
      <c r="A66" s="126">
        <v>362.05029999999999</v>
      </c>
      <c r="B66" s="137" t="str">
        <f>VLOOKUP(A66,[1]Sheet1!$K$1:$N$150,3,FALSE)</f>
        <v>[M-H]-</v>
      </c>
      <c r="C66" s="127" t="str">
        <f>VLOOKUP(A66,'Table S1'!$A$3:$AE$154,2,FALSE)</f>
        <v>Guanosine 3'-phosphate</v>
      </c>
      <c r="D66" s="154" t="s">
        <v>14</v>
      </c>
      <c r="E66" s="141">
        <v>0.55546805960170065</v>
      </c>
      <c r="F66" s="141">
        <v>0.62792041520192221</v>
      </c>
      <c r="G66" s="141">
        <v>0.30188481500092385</v>
      </c>
      <c r="H66" s="142">
        <v>-1.485273289804548</v>
      </c>
      <c r="I66" s="143">
        <v>0.60152213853416203</v>
      </c>
      <c r="J66" s="141">
        <v>1.0590178495319744</v>
      </c>
      <c r="K66" s="141">
        <v>-0.56763356734914161</v>
      </c>
      <c r="L66" s="142">
        <v>-1.0929064207170021</v>
      </c>
      <c r="M66" s="143">
        <v>0.98597343397547854</v>
      </c>
      <c r="N66" s="141">
        <v>0.2373020807195218</v>
      </c>
      <c r="O66" s="141">
        <v>0.17045642417881116</v>
      </c>
      <c r="P66" s="142">
        <v>-1.3937319388738143</v>
      </c>
    </row>
    <row r="67" spans="1:16" x14ac:dyDescent="0.6">
      <c r="A67" s="126">
        <v>146.0454</v>
      </c>
      <c r="B67" s="137" t="str">
        <f>VLOOKUP(A67,[1]Sheet1!$K$1:$N$150,3,FALSE)</f>
        <v>[M-H]-</v>
      </c>
      <c r="C67" s="127" t="str">
        <f>VLOOKUP(A67,'Table S1'!$A$3:$AE$154,2,FALSE)</f>
        <v>L-Glutamate</v>
      </c>
      <c r="D67" s="154" t="s">
        <v>14</v>
      </c>
      <c r="E67" s="141">
        <v>0.50146821929785224</v>
      </c>
      <c r="F67" s="141">
        <v>0.4670537336597641</v>
      </c>
      <c r="G67" s="141">
        <v>0.53096634984478441</v>
      </c>
      <c r="H67" s="142">
        <v>-1.4994883028023998</v>
      </c>
      <c r="I67" s="143">
        <v>0.84625979808313612</v>
      </c>
      <c r="J67" s="141">
        <v>0.64333238396914405</v>
      </c>
      <c r="K67" s="141">
        <v>-0.12814166451594697</v>
      </c>
      <c r="L67" s="142">
        <v>-1.3614505175363332</v>
      </c>
      <c r="M67" s="143">
        <v>1.2367503960355959</v>
      </c>
      <c r="N67" s="141">
        <v>-5.3029711412073445E-2</v>
      </c>
      <c r="O67" s="141">
        <v>2.7429161075210255E-2</v>
      </c>
      <c r="P67" s="142">
        <v>-1.2111498456987306</v>
      </c>
    </row>
    <row r="68" spans="1:16" x14ac:dyDescent="0.6">
      <c r="A68" s="126">
        <v>151.0257</v>
      </c>
      <c r="B68" s="137" t="str">
        <f>VLOOKUP(A68,[1]Sheet1!$K$1:$N$150,3,FALSE)</f>
        <v>[M-H]-</v>
      </c>
      <c r="C68" s="127" t="str">
        <f>VLOOKUP(A68,'Table S1'!$A$3:$AE$154,2,FALSE)</f>
        <v>Xanthine</v>
      </c>
      <c r="D68" s="154" t="s">
        <v>14</v>
      </c>
      <c r="E68" s="141">
        <v>0.60859102600654946</v>
      </c>
      <c r="F68" s="141">
        <v>9.6093319895771565E-2</v>
      </c>
      <c r="G68" s="141">
        <v>0.73671545253424453</v>
      </c>
      <c r="H68" s="142">
        <v>-1.4413997984365643</v>
      </c>
      <c r="I68" s="143">
        <v>0.37336432831617189</v>
      </c>
      <c r="J68" s="141">
        <v>0.66429757115994281</v>
      </c>
      <c r="K68" s="141">
        <v>0.45094652640784477</v>
      </c>
      <c r="L68" s="142">
        <v>-1.4886084258839574</v>
      </c>
      <c r="M68" s="143">
        <v>1.4113126084211554</v>
      </c>
      <c r="N68" s="141">
        <v>-0.15681251204679458</v>
      </c>
      <c r="O68" s="141">
        <v>-0.31362502409358983</v>
      </c>
      <c r="P68" s="142">
        <v>-0.94087507228076994</v>
      </c>
    </row>
    <row r="69" spans="1:16" x14ac:dyDescent="0.6">
      <c r="A69" s="126">
        <v>594.34079999999994</v>
      </c>
      <c r="B69" s="137" t="str">
        <f>VLOOKUP(A69,[1]Sheet1!$K$1:$N$150,3,FALSE)</f>
        <v>[M-H]-</v>
      </c>
      <c r="C69" s="127" t="str">
        <f>VLOOKUP(A69,'Table S1'!$A$3:$AE$154,2,FALSE)</f>
        <v xml:space="preserve">PS 22:0 </v>
      </c>
      <c r="D69" s="155" t="s">
        <v>9</v>
      </c>
      <c r="E69" s="141">
        <v>0.35461753534025892</v>
      </c>
      <c r="F69" s="141">
        <v>0.39476291669953295</v>
      </c>
      <c r="G69" s="141">
        <v>0.72930776136015485</v>
      </c>
      <c r="H69" s="142">
        <v>-1.4786882133999437</v>
      </c>
      <c r="I69" s="143">
        <v>0.27124449040224408</v>
      </c>
      <c r="J69" s="141">
        <v>0.73623504537752094</v>
      </c>
      <c r="K69" s="141">
        <v>0.4649905549752768</v>
      </c>
      <c r="L69" s="142">
        <v>-1.4724700907550452</v>
      </c>
      <c r="M69" s="143">
        <v>-0.36040997380083617</v>
      </c>
      <c r="N69" s="141">
        <v>1.1306011506902922</v>
      </c>
      <c r="O69" s="141">
        <v>0.41965544894617829</v>
      </c>
      <c r="P69" s="142">
        <v>-1.1898466258356364</v>
      </c>
    </row>
    <row r="70" spans="1:16" x14ac:dyDescent="0.6">
      <c r="A70" s="126">
        <v>149.00899999999999</v>
      </c>
      <c r="B70" s="137" t="str">
        <f>VLOOKUP(A70,[1]Sheet1!$K$1:$N$150,3,FALSE)</f>
        <v>[M-H]-</v>
      </c>
      <c r="C70" s="127" t="str">
        <f>VLOOKUP(A70,'Table S1'!$A$3:$AE$154,2,FALSE)</f>
        <v>Tartaric cid</v>
      </c>
      <c r="D70" s="155" t="s">
        <v>9</v>
      </c>
      <c r="E70" s="141">
        <v>0.65489957500469176</v>
      </c>
      <c r="F70" s="141">
        <v>0.56456859914197566</v>
      </c>
      <c r="G70" s="141">
        <v>0.25883298852970715</v>
      </c>
      <c r="H70" s="142">
        <v>-1.4783011626763747</v>
      </c>
      <c r="I70" s="143">
        <v>-0.22065687127355946</v>
      </c>
      <c r="J70" s="141">
        <v>0.13998661725956843</v>
      </c>
      <c r="K70" s="141">
        <v>1.2503889372168218</v>
      </c>
      <c r="L70" s="142">
        <v>-1.1697186832028348</v>
      </c>
      <c r="M70" s="143">
        <v>-1.4720929805272807</v>
      </c>
      <c r="N70" s="141">
        <v>0.48245064067700688</v>
      </c>
      <c r="O70" s="141">
        <v>0.25978111421069311</v>
      </c>
      <c r="P70" s="142">
        <v>0.72986122563957534</v>
      </c>
    </row>
    <row r="71" spans="1:16" x14ac:dyDescent="0.6">
      <c r="A71" s="126">
        <v>167.02070000000001</v>
      </c>
      <c r="B71" s="137" t="str">
        <f>VLOOKUP(A71,[1]Sheet1!$K$1:$N$150,3,FALSE)</f>
        <v>[M-H]-</v>
      </c>
      <c r="C71" s="127" t="str">
        <f>VLOOKUP(A71,'Table S1'!$A$3:$AE$154,2,FALSE)</f>
        <v>Uric cid</v>
      </c>
      <c r="D71" s="155" t="s">
        <v>9</v>
      </c>
      <c r="E71" s="141">
        <v>0.30000000000000171</v>
      </c>
      <c r="F71" s="141">
        <v>1.1000000000000016</v>
      </c>
      <c r="G71" s="141">
        <v>-9.9999999999996952E-2</v>
      </c>
      <c r="H71" s="142">
        <v>-1.2999999999999983</v>
      </c>
      <c r="I71" s="143">
        <v>-0.76681158050723031</v>
      </c>
      <c r="J71" s="141">
        <v>1.204989626511368</v>
      </c>
      <c r="K71" s="141">
        <v>0.43817804600413457</v>
      </c>
      <c r="L71" s="142">
        <v>-0.87635609200826325</v>
      </c>
      <c r="M71" s="143">
        <v>1.142760089046696</v>
      </c>
      <c r="N71" s="141">
        <v>-0.27583864218368553</v>
      </c>
      <c r="O71" s="141">
        <v>0.3546496828075954</v>
      </c>
      <c r="P71" s="142">
        <v>-1.221571129670606</v>
      </c>
    </row>
    <row r="72" spans="1:16" x14ac:dyDescent="0.6">
      <c r="A72" s="126">
        <v>323.02809999999999</v>
      </c>
      <c r="B72" s="137" t="str">
        <f>VLOOKUP(A72,[1]Sheet1!$K$1:$N$150,3,FALSE)</f>
        <v>[M-H]-</v>
      </c>
      <c r="C72" s="127" t="str">
        <f>VLOOKUP(A72,'Table S1'!$A$3:$AE$154,2,FALSE)</f>
        <v>Uridine monophosphate</v>
      </c>
      <c r="D72" s="155" t="s">
        <v>9</v>
      </c>
      <c r="E72" s="141">
        <v>0.6224803658439465</v>
      </c>
      <c r="F72" s="141">
        <v>0.602319058448192</v>
      </c>
      <c r="G72" s="141">
        <v>0.25352844050162371</v>
      </c>
      <c r="H72" s="142">
        <v>-1.4783278647937625</v>
      </c>
      <c r="I72" s="143">
        <v>-0.95260736173310046</v>
      </c>
      <c r="J72" s="141">
        <v>0.41112528243218016</v>
      </c>
      <c r="K72" s="141">
        <v>-0.67183887616966043</v>
      </c>
      <c r="L72" s="142">
        <v>1.2133209554705835</v>
      </c>
      <c r="M72" s="143">
        <v>0.69310328008367894</v>
      </c>
      <c r="N72" s="141">
        <v>0.62709344388523236</v>
      </c>
      <c r="O72" s="141">
        <v>0.13201967239689327</v>
      </c>
      <c r="P72" s="142">
        <v>-1.452216396365783</v>
      </c>
    </row>
    <row r="73" spans="1:16" ht="23.5" x14ac:dyDescent="0.6">
      <c r="A73" s="126">
        <v>347.1825</v>
      </c>
      <c r="B73" s="137" t="str">
        <f>VLOOKUP(A73,[1]Sheet1!$K$1:$N$150,3,FALSE)</f>
        <v>[M+Na]+</v>
      </c>
      <c r="C73" s="127" t="str">
        <f>VLOOKUP(A73,'Table S1'!$A$3:$AE$154,2,FALSE)</f>
        <v>12-oxo-14,18-dihydroxy-9Z,13E,15Z-octadecatrienoic cid</v>
      </c>
      <c r="D73" s="155" t="s">
        <v>9</v>
      </c>
      <c r="E73" s="141">
        <v>-0.22282431569916744</v>
      </c>
      <c r="F73" s="141">
        <v>-0.32325217629597519</v>
      </c>
      <c r="G73" s="141">
        <v>-0.88815889215302046</v>
      </c>
      <c r="H73" s="142">
        <v>1.4342353841481643</v>
      </c>
      <c r="I73" s="143">
        <v>-1.4261093438107761</v>
      </c>
      <c r="J73" s="141">
        <v>4.0361585202192768E-2</v>
      </c>
      <c r="K73" s="141">
        <v>0.7399623953735166</v>
      </c>
      <c r="L73" s="142">
        <v>0.64578536323506974</v>
      </c>
      <c r="M73" s="143">
        <v>0.96684038172463649</v>
      </c>
      <c r="N73" s="141">
        <v>0.53992384953453942</v>
      </c>
      <c r="O73" s="141">
        <v>-1.318418702351781</v>
      </c>
      <c r="P73" s="142">
        <v>-0.18834552890740039</v>
      </c>
    </row>
    <row r="74" spans="1:16" x14ac:dyDescent="0.6">
      <c r="A74" s="126">
        <v>351.22019999999998</v>
      </c>
      <c r="B74" s="137" t="str">
        <f>VLOOKUP(A74,[1]Sheet1!$K$1:$N$150,3,FALSE)</f>
        <v>[M-H]-</v>
      </c>
      <c r="C74" s="127" t="str">
        <f>VLOOKUP(A74,'Table S1'!$A$3:$AE$154,2,FALSE)</f>
        <v>20-hydroxy LTB4</v>
      </c>
      <c r="D74" s="155" t="s">
        <v>9</v>
      </c>
      <c r="E74" s="141">
        <v>-0.42132740063220575</v>
      </c>
      <c r="F74" s="141">
        <v>-1.0807963755347882</v>
      </c>
      <c r="G74" s="141">
        <v>0.23814157427037683</v>
      </c>
      <c r="H74" s="142">
        <v>1.2639822018966094</v>
      </c>
      <c r="I74" s="143">
        <v>0.35775179681291225</v>
      </c>
      <c r="J74" s="141">
        <v>-1.216356109163897</v>
      </c>
      <c r="K74" s="141">
        <v>1.1448057498013209</v>
      </c>
      <c r="L74" s="142">
        <v>-0.28620143745032828</v>
      </c>
      <c r="M74" s="143">
        <v>0.49457978569740818</v>
      </c>
      <c r="N74" s="141">
        <v>-1.4837393570921935</v>
      </c>
      <c r="O74" s="141">
        <v>0.31473259089834643</v>
      </c>
      <c r="P74" s="142">
        <v>0.67442698049645444</v>
      </c>
    </row>
    <row r="75" spans="1:16" x14ac:dyDescent="0.6">
      <c r="A75" s="126">
        <v>297.24290000000002</v>
      </c>
      <c r="B75" s="137" t="str">
        <f>VLOOKUP(A75,[1]Sheet1!$K$1:$N$150,3,FALSE)</f>
        <v>[M-H]-</v>
      </c>
      <c r="C75" s="127" t="str">
        <f>VLOOKUP(A75,'Table S1'!$A$3:$AE$154,2,FALSE)</f>
        <v>9-hydroxy-12Z-octadecenoic cid</v>
      </c>
      <c r="D75" s="155" t="s">
        <v>9</v>
      </c>
      <c r="E75" s="141">
        <v>0.41570549660527095</v>
      </c>
      <c r="F75" s="141">
        <v>0.58198769524737692</v>
      </c>
      <c r="G75" s="141">
        <v>0.49884659592632391</v>
      </c>
      <c r="H75" s="142">
        <v>-1.4965397877789719</v>
      </c>
      <c r="I75" s="143">
        <v>0.66389522923040922</v>
      </c>
      <c r="J75" s="141">
        <v>0.87577668536777453</v>
      </c>
      <c r="K75" s="141">
        <v>-0.21894417134194519</v>
      </c>
      <c r="L75" s="142">
        <v>-1.3207277432562416</v>
      </c>
      <c r="M75" s="143">
        <v>-2.3531040266750278E-2</v>
      </c>
      <c r="N75" s="141">
        <v>0.98830369120352524</v>
      </c>
      <c r="O75" s="141">
        <v>0.40002768453476151</v>
      </c>
      <c r="P75" s="142">
        <v>-1.364800335471533</v>
      </c>
    </row>
    <row r="76" spans="1:16" x14ac:dyDescent="0.6">
      <c r="A76" s="126">
        <v>426.02170000000001</v>
      </c>
      <c r="B76" s="137" t="str">
        <f>VLOOKUP(A76,[1]Sheet1!$K$1:$N$150,3,FALSE)</f>
        <v>[M-H]-</v>
      </c>
      <c r="C76" s="127" t="str">
        <f>VLOOKUP(A76,'Table S1'!$A$3:$AE$154,2,FALSE)</f>
        <v>ADP</v>
      </c>
      <c r="D76" s="155" t="s">
        <v>9</v>
      </c>
      <c r="E76" s="141">
        <v>-0.68549606793388274</v>
      </c>
      <c r="F76" s="141">
        <v>-0.18072169063711468</v>
      </c>
      <c r="G76" s="141">
        <v>-0.5970047573460544</v>
      </c>
      <c r="H76" s="142">
        <v>1.4632225159170518</v>
      </c>
      <c r="I76" s="143">
        <v>-0.10477149807209363</v>
      </c>
      <c r="J76" s="141">
        <v>1.3121382853790668</v>
      </c>
      <c r="K76" s="141">
        <v>-1.122551765058138</v>
      </c>
      <c r="L76" s="142">
        <v>-8.4815022248835234E-2</v>
      </c>
      <c r="M76" s="143">
        <v>0.89383441662046559</v>
      </c>
      <c r="N76" s="141">
        <v>0.35894137990270558</v>
      </c>
      <c r="O76" s="141">
        <v>0.17595165681505129</v>
      </c>
      <c r="P76" s="142">
        <v>-1.4287274533382255</v>
      </c>
    </row>
    <row r="77" spans="1:16" x14ac:dyDescent="0.6">
      <c r="A77" s="126">
        <v>557.22469999999998</v>
      </c>
      <c r="B77" s="137" t="str">
        <f>VLOOKUP(A77,[1]Sheet1!$K$1:$N$150,3,FALSE)</f>
        <v>[M+H]+</v>
      </c>
      <c r="C77" s="127" t="str">
        <f>VLOOKUP(A77,'Table S1'!$A$3:$AE$154,2,FALSE)</f>
        <v>Asp Glu Phe Phe</v>
      </c>
      <c r="D77" s="155" t="s">
        <v>9</v>
      </c>
      <c r="E77" s="141">
        <v>-8.0792224767640017E-2</v>
      </c>
      <c r="F77" s="141">
        <v>-0.63287242734652083</v>
      </c>
      <c r="G77" s="141">
        <v>-0.72443694874984543</v>
      </c>
      <c r="H77" s="142">
        <v>1.4381016008640111</v>
      </c>
      <c r="I77" s="143">
        <v>-1.2747426850959644</v>
      </c>
      <c r="J77" s="141">
        <v>-0.11588569864508634</v>
      </c>
      <c r="K77" s="141">
        <v>0.25108568039768986</v>
      </c>
      <c r="L77" s="142">
        <v>1.1395427033433629</v>
      </c>
      <c r="M77" s="143">
        <v>-0.75758246514826721</v>
      </c>
      <c r="N77" s="141">
        <v>-0.5647432922014336</v>
      </c>
      <c r="O77" s="141">
        <v>-0.12396803975153334</v>
      </c>
      <c r="P77" s="142">
        <v>1.4462937971012402</v>
      </c>
    </row>
    <row r="78" spans="1:16" x14ac:dyDescent="0.6">
      <c r="A78" s="126">
        <v>143.10730000000001</v>
      </c>
      <c r="B78" s="137" t="str">
        <f>VLOOKUP(A78,[1]Sheet1!$K$1:$N$150,3,FALSE)</f>
        <v>[M-H]-</v>
      </c>
      <c r="C78" s="127" t="str">
        <f>VLOOKUP(A78,'Table S1'!$A$3:$AE$154,2,FALSE)</f>
        <v xml:space="preserve">Caprylic cid	</v>
      </c>
      <c r="D78" s="155" t="s">
        <v>9</v>
      </c>
      <c r="E78" s="141">
        <v>-0.29877869857432315</v>
      </c>
      <c r="F78" s="141">
        <v>-0.92023839160891863</v>
      </c>
      <c r="G78" s="141">
        <v>1.422186605213789</v>
      </c>
      <c r="H78" s="142">
        <v>-0.20316951503053685</v>
      </c>
      <c r="I78" s="143">
        <v>0.68116982340729615</v>
      </c>
      <c r="J78" s="141">
        <v>-0.40870189404437068</v>
      </c>
      <c r="K78" s="141">
        <v>0.94354634797899251</v>
      </c>
      <c r="L78" s="142">
        <v>-1.2160142773418916</v>
      </c>
      <c r="M78" s="143">
        <v>-0.76448972821977934</v>
      </c>
      <c r="N78" s="141">
        <v>0.32059246667281993</v>
      </c>
      <c r="O78" s="141">
        <v>-0.83025228548600616</v>
      </c>
      <c r="P78" s="142">
        <v>1.27414954703298</v>
      </c>
    </row>
    <row r="79" spans="1:16" x14ac:dyDescent="0.6">
      <c r="A79" s="126">
        <v>258.17059999999998</v>
      </c>
      <c r="B79" s="137" t="str">
        <f>VLOOKUP(A79,[1]Sheet1!$K$1:$N$150,3,FALSE)</f>
        <v>[M-H]-</v>
      </c>
      <c r="C79" s="127" t="str">
        <f>VLOOKUP(A79,'Table S1'!$A$3:$AE$154,2,FALSE)</f>
        <v xml:space="preserve">CAR 6:0 </v>
      </c>
      <c r="D79" s="155" t="s">
        <v>9</v>
      </c>
      <c r="E79" s="141">
        <v>-0.15191090506255361</v>
      </c>
      <c r="F79" s="141">
        <v>-1.2152872405004043</v>
      </c>
      <c r="G79" s="141">
        <v>0.15191090506254537</v>
      </c>
      <c r="H79" s="142">
        <v>1.215287240500396</v>
      </c>
      <c r="I79" s="143">
        <v>1.2583057392118</v>
      </c>
      <c r="J79" s="141">
        <v>-1.125852503505278</v>
      </c>
      <c r="K79" s="141">
        <v>-0.33113308926626162</v>
      </c>
      <c r="L79" s="142">
        <v>0.19867985355975412</v>
      </c>
      <c r="M79" s="143">
        <v>1.4094277159494542</v>
      </c>
      <c r="N79" s="141">
        <v>-0.13423121104280064</v>
      </c>
      <c r="O79" s="141">
        <v>-0.93961847729962999</v>
      </c>
      <c r="P79" s="142">
        <v>-0.33557802760701255</v>
      </c>
    </row>
    <row r="80" spans="1:16" x14ac:dyDescent="0.6">
      <c r="A80" s="126">
        <v>256.15530000000001</v>
      </c>
      <c r="B80" s="137" t="str">
        <f>VLOOKUP(A80,[1]Sheet1!$K$1:$N$150,3,FALSE)</f>
        <v>[M-H]-</v>
      </c>
      <c r="C80" s="127" t="str">
        <f>VLOOKUP(A80,'Table S1'!$A$3:$AE$154,2,FALSE)</f>
        <v xml:space="preserve">CAR 6:1 </v>
      </c>
      <c r="D80" s="155" t="s">
        <v>9</v>
      </c>
      <c r="E80" s="141">
        <v>-0.58624769029721624</v>
      </c>
      <c r="F80" s="141">
        <v>-1.0552458425349869</v>
      </c>
      <c r="G80" s="141">
        <v>1.1334122012412797</v>
      </c>
      <c r="H80" s="142">
        <v>0.50808133159091906</v>
      </c>
      <c r="I80" s="143">
        <v>-0.44572518897633495</v>
      </c>
      <c r="J80" s="141">
        <v>-1.1798607943491282</v>
      </c>
      <c r="K80" s="141">
        <v>1.0225460217692517</v>
      </c>
      <c r="L80" s="142">
        <v>0.60303996155622286</v>
      </c>
      <c r="M80" s="143">
        <v>1.1785113019775793</v>
      </c>
      <c r="N80" s="141">
        <v>-0.70710678118654757</v>
      </c>
      <c r="O80" s="141">
        <v>-0.94280904158206347</v>
      </c>
      <c r="P80" s="142">
        <v>0.47140452079103173</v>
      </c>
    </row>
    <row r="81" spans="1:16" x14ac:dyDescent="0.6">
      <c r="A81" s="126">
        <v>184.09399999999999</v>
      </c>
      <c r="B81" s="137" t="str">
        <f>VLOOKUP(A81,[1]Sheet1!$K$1:$N$150,3,FALSE)</f>
        <v>[M+Na]+</v>
      </c>
      <c r="C81" s="127" t="str">
        <f>VLOOKUP(A81,'Table S1'!$A$3:$AE$154,2,FALSE)</f>
        <v>Carnitine</v>
      </c>
      <c r="D81" s="155" t="s">
        <v>9</v>
      </c>
      <c r="E81" s="141">
        <v>1.3587324409735153</v>
      </c>
      <c r="F81" s="141">
        <v>-0.33968311024337838</v>
      </c>
      <c r="G81" s="141">
        <v>5.7544557200391311E-16</v>
      </c>
      <c r="H81" s="142">
        <v>-1.0190493307301358</v>
      </c>
      <c r="I81" s="143">
        <v>-1.2076247066210781</v>
      </c>
      <c r="J81" s="141">
        <v>-8.8362783411297316E-2</v>
      </c>
      <c r="K81" s="141">
        <v>5.8908522274200341E-2</v>
      </c>
      <c r="L81" s="142">
        <v>1.2370789677581753</v>
      </c>
      <c r="M81" s="143">
        <v>0.40032038451271901</v>
      </c>
      <c r="N81" s="141">
        <v>-1.040832999733065</v>
      </c>
      <c r="O81" s="141">
        <v>-0.56044853831780361</v>
      </c>
      <c r="P81" s="142">
        <v>1.2009611535381548</v>
      </c>
    </row>
    <row r="82" spans="1:16" x14ac:dyDescent="0.6">
      <c r="A82" s="126">
        <v>322.04410000000001</v>
      </c>
      <c r="B82" s="137" t="str">
        <f>VLOOKUP(A82,[1]Sheet1!$K$1:$N$150,3,FALSE)</f>
        <v>[M-H]-</v>
      </c>
      <c r="C82" s="127" t="str">
        <f>VLOOKUP(A82,'Table S1'!$A$3:$AE$154,2,FALSE)</f>
        <v>Cytidine 2'-phosphate</v>
      </c>
      <c r="D82" s="155" t="s">
        <v>9</v>
      </c>
      <c r="E82" s="141">
        <v>0.66161867406743335</v>
      </c>
      <c r="F82" s="141">
        <v>0.64186886290124157</v>
      </c>
      <c r="G82" s="141">
        <v>0.15470685413517091</v>
      </c>
      <c r="H82" s="142">
        <v>-1.4581943911038466</v>
      </c>
      <c r="I82" s="143">
        <v>-0.83709777999910695</v>
      </c>
      <c r="J82" s="141">
        <v>0.38285867457323514</v>
      </c>
      <c r="K82" s="141">
        <v>-0.78518473937900746</v>
      </c>
      <c r="L82" s="142">
        <v>1.2394238448048807</v>
      </c>
      <c r="M82" s="143">
        <v>-1.4225853554518446</v>
      </c>
      <c r="N82" s="141">
        <v>0.90952178463314481</v>
      </c>
      <c r="O82" s="141">
        <v>0.34981607101274664</v>
      </c>
      <c r="P82" s="142">
        <v>0.1632474998059481</v>
      </c>
    </row>
    <row r="83" spans="1:16" x14ac:dyDescent="0.6">
      <c r="A83" s="126">
        <v>667.52440000000001</v>
      </c>
      <c r="B83" s="137" t="str">
        <f>VLOOKUP(A83,[1]Sheet1!$K$1:$N$150,3,FALSE)</f>
        <v>[M+Na]+</v>
      </c>
      <c r="C83" s="127" t="str">
        <f>VLOOKUP(A83,'Table S1'!$A$3:$AE$154,2,FALSE)</f>
        <v xml:space="preserve">DG 38:4 </v>
      </c>
      <c r="D83" s="155" t="s">
        <v>9</v>
      </c>
      <c r="E83" s="141">
        <v>0.39223227027636709</v>
      </c>
      <c r="F83" s="141">
        <v>-1.3728129459672902</v>
      </c>
      <c r="G83" s="141">
        <v>-5.3157384944069992E-15</v>
      </c>
      <c r="H83" s="142">
        <v>0.98058067569091778</v>
      </c>
      <c r="I83" s="143">
        <v>1.4319543588507757</v>
      </c>
      <c r="J83" s="141">
        <v>-5.7940349780088461E-2</v>
      </c>
      <c r="K83" s="141">
        <v>-0.65389823323243412</v>
      </c>
      <c r="L83" s="142">
        <v>-0.7201157758382507</v>
      </c>
      <c r="M83" s="143">
        <v>0.61230868342497535</v>
      </c>
      <c r="N83" s="141">
        <v>-1.1871290801096452</v>
      </c>
      <c r="O83" s="141">
        <v>1.0121837419882249</v>
      </c>
      <c r="P83" s="142">
        <v>-0.43736334530355364</v>
      </c>
    </row>
    <row r="84" spans="1:16" x14ac:dyDescent="0.6">
      <c r="A84" s="126">
        <v>171.1386</v>
      </c>
      <c r="B84" s="137" t="str">
        <f>VLOOKUP(A84,[1]Sheet1!$K$1:$N$150,3,FALSE)</f>
        <v>[M-H]-</v>
      </c>
      <c r="C84" s="127" t="str">
        <f>VLOOKUP(A84,'Table S1'!$A$3:$AE$154,2,FALSE)</f>
        <v xml:space="preserve">FA 10:0 </v>
      </c>
      <c r="D84" s="155" t="s">
        <v>9</v>
      </c>
      <c r="E84" s="141">
        <v>9.2167265501931189E-2</v>
      </c>
      <c r="F84" s="141">
        <v>-1.4160243518024318</v>
      </c>
      <c r="G84" s="141">
        <v>0.89653612806426497</v>
      </c>
      <c r="H84" s="142">
        <v>0.42732095823623573</v>
      </c>
      <c r="I84" s="143">
        <v>9.0578707792709073E-2</v>
      </c>
      <c r="J84" s="141">
        <v>-0.61758209858666446</v>
      </c>
      <c r="K84" s="141">
        <v>1.3751494728529781</v>
      </c>
      <c r="L84" s="142">
        <v>-0.84814608205902264</v>
      </c>
      <c r="M84" s="143">
        <v>-0.79810740630393806</v>
      </c>
      <c r="N84" s="141">
        <v>0.51642243937312104</v>
      </c>
      <c r="O84" s="141">
        <v>-0.8732233974854936</v>
      </c>
      <c r="P84" s="142">
        <v>1.1549083644162454</v>
      </c>
    </row>
    <row r="85" spans="1:16" x14ac:dyDescent="0.6">
      <c r="A85" s="126">
        <v>199.17</v>
      </c>
      <c r="B85" s="137" t="str">
        <f>VLOOKUP(A85,[1]Sheet1!$K$1:$N$150,3,FALSE)</f>
        <v>[M-H]-</v>
      </c>
      <c r="C85" s="127" t="str">
        <f>VLOOKUP(A85,'Table S1'!$A$3:$AE$154,2,FALSE)</f>
        <v xml:space="preserve">FA 12:0 </v>
      </c>
      <c r="D85" s="155" t="s">
        <v>9</v>
      </c>
      <c r="E85" s="141">
        <v>-0.50177246595516289</v>
      </c>
      <c r="F85" s="141">
        <v>-1.1221456965906362</v>
      </c>
      <c r="G85" s="141">
        <v>1.1038994251013474</v>
      </c>
      <c r="H85" s="142">
        <v>0.52001873744443594</v>
      </c>
      <c r="I85" s="143">
        <v>-0.50733085116972965</v>
      </c>
      <c r="J85" s="141">
        <v>-1.4921495622628449E-2</v>
      </c>
      <c r="K85" s="141">
        <v>1.4026205885281096</v>
      </c>
      <c r="L85" s="142">
        <v>-0.88036824173571904</v>
      </c>
      <c r="M85" s="143">
        <v>-0.45517046988790244</v>
      </c>
      <c r="N85" s="141">
        <v>0.57391059246733434</v>
      </c>
      <c r="O85" s="141">
        <v>-1.1676112053645968</v>
      </c>
      <c r="P85" s="142">
        <v>1.0488710827851306</v>
      </c>
    </row>
    <row r="86" spans="1:16" x14ac:dyDescent="0.6">
      <c r="A86" s="126">
        <v>267.07310000000001</v>
      </c>
      <c r="B86" s="137" t="str">
        <f>VLOOKUP(A86,[1]Sheet1!$K$1:$N$150,3,FALSE)</f>
        <v>[M-H]-</v>
      </c>
      <c r="C86" s="127" t="str">
        <f>VLOOKUP(A86,'Table S1'!$A$3:$AE$154,2,FALSE)</f>
        <v>Inosine</v>
      </c>
      <c r="D86" s="155" t="s">
        <v>9</v>
      </c>
      <c r="E86" s="141">
        <v>0.79890405974400736</v>
      </c>
      <c r="F86" s="141">
        <v>0.9251016984241992</v>
      </c>
      <c r="G86" s="141">
        <v>-0.76240061053898656</v>
      </c>
      <c r="H86" s="142">
        <v>-0.96160514762920557</v>
      </c>
      <c r="I86" s="143">
        <v>-0.53715216608866634</v>
      </c>
      <c r="J86" s="141">
        <v>5.1336221001480289E-2</v>
      </c>
      <c r="K86" s="141">
        <v>-0.89525361014778015</v>
      </c>
      <c r="L86" s="142">
        <v>1.3810695552349663</v>
      </c>
      <c r="M86" s="143">
        <v>-1.3971839838195377</v>
      </c>
      <c r="N86" s="141">
        <v>0.97859445020557112</v>
      </c>
      <c r="O86" s="141">
        <v>0.24549710484925583</v>
      </c>
      <c r="P86" s="142">
        <v>0.17309242876467923</v>
      </c>
    </row>
    <row r="87" spans="1:16" x14ac:dyDescent="0.6">
      <c r="A87" s="126">
        <v>347.03930000000003</v>
      </c>
      <c r="B87" s="137" t="str">
        <f>VLOOKUP(A87,[1]Sheet1!$K$1:$N$150,3,FALSE)</f>
        <v>[M-H]-</v>
      </c>
      <c r="C87" s="127" t="str">
        <f>VLOOKUP(A87,'Table S1'!$A$3:$AE$154,2,FALSE)</f>
        <v xml:space="preserve">Inosine 5'-monophosphateIMP </v>
      </c>
      <c r="D87" s="155" t="s">
        <v>9</v>
      </c>
      <c r="E87" s="141">
        <v>0.41100215871496754</v>
      </c>
      <c r="F87" s="141">
        <v>1.2214716175445504</v>
      </c>
      <c r="G87" s="141">
        <v>-0.75879562257442068</v>
      </c>
      <c r="H87" s="142">
        <v>-0.87367815368511659</v>
      </c>
      <c r="I87" s="143">
        <v>-0.84428676473838637</v>
      </c>
      <c r="J87" s="141">
        <v>0.30472431618372631</v>
      </c>
      <c r="K87" s="141">
        <v>-0.74233515541148765</v>
      </c>
      <c r="L87" s="142">
        <v>1.2818976039661478</v>
      </c>
      <c r="M87" s="143">
        <v>-1.2360212672498605</v>
      </c>
      <c r="N87" s="141">
        <v>0.82569858981449917</v>
      </c>
      <c r="O87" s="141">
        <v>0.79942176810681786</v>
      </c>
      <c r="P87" s="142">
        <v>-0.38909909067147047</v>
      </c>
    </row>
    <row r="88" spans="1:16" x14ac:dyDescent="0.6">
      <c r="A88" s="126">
        <v>145.06139999999999</v>
      </c>
      <c r="B88" s="137" t="str">
        <f>VLOOKUP(A88,[1]Sheet1!$K$1:$N$150,3,FALSE)</f>
        <v>[M-H]-</v>
      </c>
      <c r="C88" s="127" t="str">
        <f>VLOOKUP(A88,'Table S1'!$A$3:$AE$154,2,FALSE)</f>
        <v>L-Glutamine</v>
      </c>
      <c r="D88" s="155" t="s">
        <v>9</v>
      </c>
      <c r="E88" s="141">
        <v>-0.50523890990965004</v>
      </c>
      <c r="F88" s="141">
        <v>-0.76141638535679801</v>
      </c>
      <c r="G88" s="141">
        <v>-0.19213310658536101</v>
      </c>
      <c r="H88" s="142">
        <v>1.4587884018518089</v>
      </c>
      <c r="I88" s="143">
        <v>-1.1648102107829348</v>
      </c>
      <c r="J88" s="141">
        <v>0.37844044822905915</v>
      </c>
      <c r="K88" s="141">
        <v>-0.37844044822905487</v>
      </c>
      <c r="L88" s="142">
        <v>1.1648102107829392</v>
      </c>
      <c r="M88" s="143">
        <v>1.4115362314690849</v>
      </c>
      <c r="N88" s="141">
        <v>-0.20969606986348205</v>
      </c>
      <c r="O88" s="141">
        <v>-0.25351315908868421</v>
      </c>
      <c r="P88" s="142">
        <v>-0.94832700251692681</v>
      </c>
    </row>
    <row r="89" spans="1:16" x14ac:dyDescent="0.6">
      <c r="A89" s="126">
        <v>431.2276</v>
      </c>
      <c r="B89" s="137" t="str">
        <f>VLOOKUP(A89,[1]Sheet1!$K$1:$N$150,3,FALSE)</f>
        <v>[M-H]-</v>
      </c>
      <c r="C89" s="127" t="str">
        <f>VLOOKUP(A89,'Table S1'!$A$3:$AE$154,2,FALSE)</f>
        <v xml:space="preserve">LPA 18:3 </v>
      </c>
      <c r="D89" s="155" t="s">
        <v>9</v>
      </c>
      <c r="E89" s="141">
        <v>-1.0633763354378518</v>
      </c>
      <c r="F89" s="141">
        <v>-0.6076436202502028</v>
      </c>
      <c r="G89" s="141">
        <v>0.60764362025019858</v>
      </c>
      <c r="H89" s="142">
        <v>1.0633763354378476</v>
      </c>
      <c r="I89" s="143">
        <v>1.1548782803241779</v>
      </c>
      <c r="J89" s="141">
        <v>0.18234920215644887</v>
      </c>
      <c r="K89" s="141">
        <v>-6.0783067385482961E-2</v>
      </c>
      <c r="L89" s="142">
        <v>-1.2764444150951455</v>
      </c>
      <c r="M89" s="143">
        <v>1.136404862320634</v>
      </c>
      <c r="N89" s="141">
        <v>0.54025804929997001</v>
      </c>
      <c r="O89" s="141">
        <v>-0.76381310418271398</v>
      </c>
      <c r="P89" s="142">
        <v>-0.91284980743788202</v>
      </c>
    </row>
    <row r="90" spans="1:16" x14ac:dyDescent="0.6">
      <c r="A90" s="126">
        <v>518.32169999999996</v>
      </c>
      <c r="B90" s="137" t="str">
        <f>VLOOKUP(A90,[1]Sheet1!$K$1:$N$150,3,FALSE)</f>
        <v>[M+Na]+</v>
      </c>
      <c r="C90" s="127" t="str">
        <f>VLOOKUP(A90,'Table S1'!$A$3:$AE$154,2,FALSE)</f>
        <v>LPC 16:0</v>
      </c>
      <c r="D90" s="155" t="s">
        <v>9</v>
      </c>
      <c r="E90" s="141">
        <v>1.1100450289675792</v>
      </c>
      <c r="F90" s="141">
        <v>9.1739258592362136E-2</v>
      </c>
      <c r="G90" s="141">
        <v>0.11926103617007039</v>
      </c>
      <c r="H90" s="142">
        <v>-1.3210453237300117</v>
      </c>
      <c r="I90" s="143">
        <v>-1.3872725339643761</v>
      </c>
      <c r="J90" s="141">
        <v>0.75206351193316945</v>
      </c>
      <c r="K90" s="141">
        <v>0.71011574632733609</v>
      </c>
      <c r="L90" s="142">
        <v>-7.4906724296133417E-2</v>
      </c>
      <c r="M90" s="143">
        <v>-2.4433078500666117E-2</v>
      </c>
      <c r="N90" s="141">
        <v>1.2786644415350603</v>
      </c>
      <c r="O90" s="141">
        <v>-8.9587954502454201E-2</v>
      </c>
      <c r="P90" s="142">
        <v>-1.1646434085319328</v>
      </c>
    </row>
    <row r="91" spans="1:16" x14ac:dyDescent="0.6">
      <c r="A91" s="126">
        <v>522.35580000000004</v>
      </c>
      <c r="B91" s="137" t="str">
        <f>VLOOKUP(A91,[1]Sheet1!$K$1:$N$150,3,FALSE)</f>
        <v>[M-H]-</v>
      </c>
      <c r="C91" s="127" t="str">
        <f>VLOOKUP(A91,'Table S1'!$A$3:$AE$154,2,FALSE)</f>
        <v xml:space="preserve">LPC 18:0 </v>
      </c>
      <c r="D91" s="155" t="s">
        <v>9</v>
      </c>
      <c r="E91" s="141">
        <v>-0.66084852205912425</v>
      </c>
      <c r="F91" s="141">
        <v>-0.82166337153358793</v>
      </c>
      <c r="G91" s="141">
        <v>0.1130729410367345</v>
      </c>
      <c r="H91" s="142">
        <v>1.3694389525559842</v>
      </c>
      <c r="I91" s="143">
        <v>0.82778811336099867</v>
      </c>
      <c r="J91" s="141">
        <v>-0.46788023798665074</v>
      </c>
      <c r="K91" s="141">
        <v>-1.1876959887353464</v>
      </c>
      <c r="L91" s="142">
        <v>0.82778811336099867</v>
      </c>
      <c r="M91" s="143">
        <v>0.39742693982728916</v>
      </c>
      <c r="N91" s="141">
        <v>-1.2886267442884853</v>
      </c>
      <c r="O91" s="141">
        <v>-0.18064860901240701</v>
      </c>
      <c r="P91" s="142">
        <v>1.0718484134735926</v>
      </c>
    </row>
    <row r="92" spans="1:16" x14ac:dyDescent="0.6">
      <c r="A92" s="126">
        <v>180.06620000000001</v>
      </c>
      <c r="B92" s="137" t="str">
        <f>VLOOKUP(A92,[1]Sheet1!$K$1:$N$150,3,FALSE)</f>
        <v>[M-H]-</v>
      </c>
      <c r="C92" s="127" t="str">
        <f>VLOOKUP(A92,'Table S1'!$A$3:$AE$154,2,FALSE)</f>
        <v>L-Tyrosine</v>
      </c>
      <c r="D92" s="155" t="s">
        <v>9</v>
      </c>
      <c r="E92" s="141">
        <v>-0.80408440112834589</v>
      </c>
      <c r="F92" s="141">
        <v>-0.48245064067700844</v>
      </c>
      <c r="G92" s="141">
        <v>-0.16081688022566876</v>
      </c>
      <c r="H92" s="142">
        <v>1.4473519220310231</v>
      </c>
      <c r="I92" s="143">
        <v>-1.1736423142759724</v>
      </c>
      <c r="J92" s="141">
        <v>0.16766318775371139</v>
      </c>
      <c r="K92" s="141">
        <v>-0.23472846285519014</v>
      </c>
      <c r="L92" s="142">
        <v>1.2407075893774657</v>
      </c>
      <c r="M92" s="143">
        <v>1.4263994477758983</v>
      </c>
      <c r="N92" s="141">
        <v>-0.14470719035407556</v>
      </c>
      <c r="O92" s="141">
        <v>-0.88891559788932639</v>
      </c>
      <c r="P92" s="142">
        <v>-0.3927766595324918</v>
      </c>
    </row>
    <row r="93" spans="1:16" x14ac:dyDescent="0.6">
      <c r="A93" s="126">
        <v>353.26659999999998</v>
      </c>
      <c r="B93" s="137" t="str">
        <f>VLOOKUP(A93,[1]Sheet1!$K$1:$N$150,3,FALSE)</f>
        <v>[M+Na]+</v>
      </c>
      <c r="C93" s="127" t="str">
        <f>VLOOKUP(A93,'Table S1'!$A$3:$AE$154,2,FALSE)</f>
        <v xml:space="preserve">MG 16:0 </v>
      </c>
      <c r="D93" s="155" t="s">
        <v>9</v>
      </c>
      <c r="E93" s="141">
        <v>0.2471747881570833</v>
      </c>
      <c r="F93" s="141">
        <v>-0.39626434291849771</v>
      </c>
      <c r="G93" s="141">
        <v>1.2515675781287203</v>
      </c>
      <c r="H93" s="142">
        <v>-1.1024780233673059</v>
      </c>
      <c r="I93" s="143">
        <v>-1.0081823198018296</v>
      </c>
      <c r="J93" s="141">
        <v>1.0929654764944914</v>
      </c>
      <c r="K93" s="141">
        <v>0.58426653633854098</v>
      </c>
      <c r="L93" s="142">
        <v>-0.66904969303119488</v>
      </c>
      <c r="M93" s="143">
        <v>0.53365233899571807</v>
      </c>
      <c r="N93" s="141">
        <v>0.67392666810316415</v>
      </c>
      <c r="O93" s="141">
        <v>0.27140033240353589</v>
      </c>
      <c r="P93" s="142">
        <v>-1.4789793395024207</v>
      </c>
    </row>
    <row r="94" spans="1:16" x14ac:dyDescent="0.6">
      <c r="A94" s="126">
        <v>427.2842</v>
      </c>
      <c r="B94" s="137" t="str">
        <f>VLOOKUP(A94,[1]Sheet1!$K$1:$N$150,3,FALSE)</f>
        <v>[M+Na]+</v>
      </c>
      <c r="C94" s="127" t="str">
        <f>VLOOKUP(A94,'Table S1'!$A$3:$AE$154,2,FALSE)</f>
        <v xml:space="preserve">MG 22:5 </v>
      </c>
      <c r="D94" s="155" t="s">
        <v>9</v>
      </c>
      <c r="E94" s="141">
        <v>0.32323700035516884</v>
      </c>
      <c r="F94" s="141">
        <v>-0.78500414371969551</v>
      </c>
      <c r="G94" s="141">
        <v>-0.81139083762624065</v>
      </c>
      <c r="H94" s="142">
        <v>1.2731579809907674</v>
      </c>
      <c r="I94" s="143">
        <v>-1.1302211998434653</v>
      </c>
      <c r="J94" s="141">
        <v>-0.37206039497952825</v>
      </c>
      <c r="K94" s="141">
        <v>0.27378029064530729</v>
      </c>
      <c r="L94" s="142">
        <v>1.228501304177674</v>
      </c>
      <c r="M94" s="143">
        <v>-0.95368597716571935</v>
      </c>
      <c r="N94" s="141">
        <v>0.46040012690759002</v>
      </c>
      <c r="O94" s="141">
        <v>-0.6906001903613832</v>
      </c>
      <c r="P94" s="142">
        <v>1.1838860406195197</v>
      </c>
    </row>
    <row r="95" spans="1:16" x14ac:dyDescent="0.6">
      <c r="A95" s="126">
        <v>688.3922</v>
      </c>
      <c r="B95" s="137" t="str">
        <f>VLOOKUP(A95,[1]Sheet1!$K$1:$N$150,3,FALSE)</f>
        <v>[M+K]+</v>
      </c>
      <c r="C95" s="127" t="str">
        <f>VLOOKUP(A95,'Table S1'!$A$3:$AE$154,2,FALSE)</f>
        <v xml:space="preserve">ox PC  16:0/9:0CHO </v>
      </c>
      <c r="D95" s="155" t="s">
        <v>9</v>
      </c>
      <c r="E95" s="141">
        <v>0.8669759313494253</v>
      </c>
      <c r="F95" s="141">
        <v>0.57057390353765658</v>
      </c>
      <c r="G95" s="141">
        <v>-1.3856794800200234</v>
      </c>
      <c r="H95" s="142">
        <v>-5.1870354867060126E-2</v>
      </c>
      <c r="I95" s="143">
        <v>-1.0998533626601497</v>
      </c>
      <c r="J95" s="141">
        <v>0.9532062476387958</v>
      </c>
      <c r="K95" s="141">
        <v>0.73323557510676651</v>
      </c>
      <c r="L95" s="142">
        <v>-0.58658846008541354</v>
      </c>
      <c r="M95" s="143">
        <v>-0.86978149515785763</v>
      </c>
      <c r="N95" s="141">
        <v>0.54545619187865624</v>
      </c>
      <c r="O95" s="141">
        <v>1.1351385614772038</v>
      </c>
      <c r="P95" s="142">
        <v>-0.8108132581980031</v>
      </c>
    </row>
    <row r="96" spans="1:16" x14ac:dyDescent="0.6">
      <c r="A96" s="126">
        <v>669.45630000000006</v>
      </c>
      <c r="B96" s="137" t="str">
        <f>VLOOKUP(A96,[1]Sheet1!$K$1:$N$150,3,FALSE)</f>
        <v>[M-H]-</v>
      </c>
      <c r="C96" s="127" t="str">
        <f>VLOOKUP(A96,'Table S1'!$A$3:$AE$154,2,FALSE)</f>
        <v xml:space="preserve">PA 34:3 </v>
      </c>
      <c r="D96" s="155" t="s">
        <v>9</v>
      </c>
      <c r="E96" s="141">
        <v>-1.248215721988438</v>
      </c>
      <c r="F96" s="141">
        <v>-0.30362004048367114</v>
      </c>
      <c r="G96" s="141">
        <v>0.50603340080612591</v>
      </c>
      <c r="H96" s="142">
        <v>1.0458023616659906</v>
      </c>
      <c r="I96" s="143">
        <v>-0.30766896849496711</v>
      </c>
      <c r="J96" s="141">
        <v>-0.97034059294566677</v>
      </c>
      <c r="K96" s="141">
        <v>1.3963437800925447</v>
      </c>
      <c r="L96" s="142">
        <v>-0.11833421865191084</v>
      </c>
      <c r="M96" s="143">
        <v>1.1364459661428172</v>
      </c>
      <c r="N96" s="141">
        <v>-1.1978754778261933</v>
      </c>
      <c r="O96" s="141">
        <v>0.39929182594209106</v>
      </c>
      <c r="P96" s="142">
        <v>-0.3378623142586617</v>
      </c>
    </row>
    <row r="97" spans="1:16" x14ac:dyDescent="0.6">
      <c r="A97" s="126">
        <v>756.55139999999994</v>
      </c>
      <c r="B97" s="137" t="str">
        <f>VLOOKUP(A97,[1]Sheet1!$K$1:$N$150,3,FALSE)</f>
        <v>[M+Na]+</v>
      </c>
      <c r="C97" s="127" t="str">
        <f>VLOOKUP(A97,'Table S1'!$A$3:$AE$154,2,FALSE)</f>
        <v>PC  32:0</v>
      </c>
      <c r="D97" s="155" t="s">
        <v>9</v>
      </c>
      <c r="E97" s="141">
        <v>-0.50227874439251763</v>
      </c>
      <c r="F97" s="141">
        <v>0.91820079238071262</v>
      </c>
      <c r="G97" s="141">
        <v>0.74548739957205823</v>
      </c>
      <c r="H97" s="142">
        <v>-1.1614094475602472</v>
      </c>
      <c r="I97" s="143">
        <v>-1.4031475856778493</v>
      </c>
      <c r="J97" s="141">
        <v>-1.8006829826074277E-2</v>
      </c>
      <c r="K97" s="141">
        <v>0.81307762368499348</v>
      </c>
      <c r="L97" s="142">
        <v>0.60807679181892993</v>
      </c>
      <c r="M97" s="143">
        <v>0.91632036383747573</v>
      </c>
      <c r="N97" s="141">
        <v>0.47180750648653014</v>
      </c>
      <c r="O97" s="141">
        <v>3.899235590801655E-3</v>
      </c>
      <c r="P97" s="142">
        <v>-1.3920271059147975</v>
      </c>
    </row>
    <row r="98" spans="1:16" x14ac:dyDescent="0.6">
      <c r="A98" s="126">
        <v>784.58500000000004</v>
      </c>
      <c r="B98" s="137" t="str">
        <f>VLOOKUP(A98,[1]Sheet1!$K$1:$N$150,3,FALSE)</f>
        <v>[M+Na]+</v>
      </c>
      <c r="C98" s="127" t="str">
        <f>VLOOKUP(A98,'Table S1'!$A$3:$AE$154,2,FALSE)</f>
        <v>PC  34:0</v>
      </c>
      <c r="D98" s="155" t="s">
        <v>9</v>
      </c>
      <c r="E98" s="141">
        <v>0.7080654007536662</v>
      </c>
      <c r="F98" s="141">
        <v>0.53169746210440094</v>
      </c>
      <c r="G98" s="141">
        <v>0.23083450793800922</v>
      </c>
      <c r="H98" s="142">
        <v>-1.4705973707960673</v>
      </c>
      <c r="I98" s="143">
        <v>1.1012204898040083</v>
      </c>
      <c r="J98" s="141">
        <v>0.49131375698948071</v>
      </c>
      <c r="K98" s="141">
        <v>-0.42354634223231058</v>
      </c>
      <c r="L98" s="142">
        <v>-1.1689879045611771</v>
      </c>
      <c r="M98" s="143">
        <v>0.39288273883313946</v>
      </c>
      <c r="N98" s="141">
        <v>0.18376773268001653</v>
      </c>
      <c r="O98" s="141">
        <v>0.86180729808559542</v>
      </c>
      <c r="P98" s="142">
        <v>-1.4384577695987542</v>
      </c>
    </row>
    <row r="99" spans="1:16" x14ac:dyDescent="0.6">
      <c r="A99" s="126">
        <v>798.54079999999999</v>
      </c>
      <c r="B99" s="137" t="str">
        <f>VLOOKUP(A99,[1]Sheet1!$K$1:$N$150,3,FALSE)</f>
        <v>[M+K]+</v>
      </c>
      <c r="C99" s="127" t="str">
        <f>VLOOKUP(A99,'Table S1'!$A$3:$AE$154,2,FALSE)</f>
        <v>PC  34:1</v>
      </c>
      <c r="D99" s="155" t="s">
        <v>9</v>
      </c>
      <c r="E99" s="141">
        <v>-1.3042087982771773</v>
      </c>
      <c r="F99" s="141">
        <v>0.14710307885013163</v>
      </c>
      <c r="G99" s="141">
        <v>2.721209769613692E-2</v>
      </c>
      <c r="H99" s="142">
        <v>1.1298936217309086</v>
      </c>
      <c r="I99" s="143">
        <v>-1.0171484391862626</v>
      </c>
      <c r="J99" s="141">
        <v>9.0153928395030516E-2</v>
      </c>
      <c r="K99" s="141">
        <v>1.3374600436015447</v>
      </c>
      <c r="L99" s="142">
        <v>-0.41046553281030534</v>
      </c>
      <c r="M99" s="143">
        <v>-1.4115462603154787</v>
      </c>
      <c r="N99" s="141">
        <v>0.81395733259067837</v>
      </c>
      <c r="O99" s="141">
        <v>0.58728567035023771</v>
      </c>
      <c r="P99" s="142">
        <v>1.0303257374566907E-2</v>
      </c>
    </row>
    <row r="100" spans="1:16" x14ac:dyDescent="0.6">
      <c r="A100" s="126">
        <v>780.55139999999994</v>
      </c>
      <c r="B100" s="137" t="str">
        <f>VLOOKUP(A100,[1]Sheet1!$K$1:$N$150,3,FALSE)</f>
        <v>[M+Na]+</v>
      </c>
      <c r="C100" s="127" t="str">
        <f>VLOOKUP(A100,'Table S1'!$A$3:$AE$154,2,FALSE)</f>
        <v>PC  34:2</v>
      </c>
      <c r="D100" s="155" t="s">
        <v>9</v>
      </c>
      <c r="E100" s="141">
        <v>-4.1605026734014318E-2</v>
      </c>
      <c r="F100" s="141">
        <v>0.61120786696876894</v>
      </c>
      <c r="G100" s="141">
        <v>0.82480893205680084</v>
      </c>
      <c r="H100" s="142">
        <v>-1.3944117722915526</v>
      </c>
      <c r="I100" s="143">
        <v>-0.49325110384187038</v>
      </c>
      <c r="J100" s="141">
        <v>1.0165496739684301</v>
      </c>
      <c r="K100" s="141">
        <v>0.62897112009404954</v>
      </c>
      <c r="L100" s="142">
        <v>-1.1522696902206058</v>
      </c>
      <c r="M100" s="143">
        <v>0.52115249965480315</v>
      </c>
      <c r="N100" s="141">
        <v>6.073482057045794E-2</v>
      </c>
      <c r="O100" s="141">
        <v>0.83941356814628565</v>
      </c>
      <c r="P100" s="142">
        <v>-1.4213008883715459</v>
      </c>
    </row>
    <row r="101" spans="1:16" x14ac:dyDescent="0.6">
      <c r="A101" s="126">
        <v>846.54089999999997</v>
      </c>
      <c r="B101" s="137" t="str">
        <f>VLOOKUP(A101,[1]Sheet1!$K$1:$N$150,3,FALSE)</f>
        <v>[M+K]+</v>
      </c>
      <c r="C101" s="127" t="str">
        <f>VLOOKUP(A101,'Table S1'!$A$3:$AE$154,2,FALSE)</f>
        <v>PC  38:5</v>
      </c>
      <c r="D101" s="155" t="s">
        <v>9</v>
      </c>
      <c r="E101" s="141">
        <v>-1.4325631353349244</v>
      </c>
      <c r="F101" s="141">
        <v>0.1901537942502747</v>
      </c>
      <c r="G101" s="141">
        <v>0.88560390692964464</v>
      </c>
      <c r="H101" s="142">
        <v>0.3568054341550087</v>
      </c>
      <c r="I101" s="143">
        <v>-1.3725118841239237</v>
      </c>
      <c r="J101" s="141">
        <v>-2.8149715460590138E-2</v>
      </c>
      <c r="K101" s="141">
        <v>0.95964939070193467</v>
      </c>
      <c r="L101" s="142">
        <v>0.44101220888257836</v>
      </c>
      <c r="M101" s="143">
        <v>-1.097100493998501</v>
      </c>
      <c r="N101" s="141">
        <v>0.80958450246786418</v>
      </c>
      <c r="O101" s="141">
        <v>-0.59773061397159721</v>
      </c>
      <c r="P101" s="142">
        <v>0.88524660550224288</v>
      </c>
    </row>
    <row r="102" spans="1:16" x14ac:dyDescent="0.6">
      <c r="A102" s="126">
        <v>828.55139999999994</v>
      </c>
      <c r="B102" s="137" t="str">
        <f>VLOOKUP(A102,[1]Sheet1!$K$1:$N$150,3,FALSE)</f>
        <v>[M+Na]+</v>
      </c>
      <c r="C102" s="127" t="str">
        <f>VLOOKUP(A102,'Table S1'!$A$3:$AE$154,2,FALSE)</f>
        <v>PC  38:6</v>
      </c>
      <c r="D102" s="155" t="s">
        <v>9</v>
      </c>
      <c r="E102" s="141">
        <v>-0.33242828268299057</v>
      </c>
      <c r="F102" s="141">
        <v>0.3236651302455012</v>
      </c>
      <c r="G102" s="141">
        <v>1.1843591022579647</v>
      </c>
      <c r="H102" s="142">
        <v>-1.1755959498204767</v>
      </c>
      <c r="I102" s="143">
        <v>-1.4350884306055989</v>
      </c>
      <c r="J102" s="141">
        <v>6.8374473546821996E-2</v>
      </c>
      <c r="K102" s="141">
        <v>0.65259492804896779</v>
      </c>
      <c r="L102" s="142">
        <v>0.71411902900981183</v>
      </c>
      <c r="M102" s="143">
        <v>0.78021314886258342</v>
      </c>
      <c r="N102" s="141">
        <v>0.93783196681462078</v>
      </c>
      <c r="O102" s="141">
        <v>-0.72504656257937006</v>
      </c>
      <c r="P102" s="142">
        <v>-0.99299855309783414</v>
      </c>
    </row>
    <row r="103" spans="1:16" x14ac:dyDescent="0.6">
      <c r="A103" s="126">
        <v>664.41930000000002</v>
      </c>
      <c r="B103" s="137" t="str">
        <f>VLOOKUP(A103,[1]Sheet1!$K$1:$N$150,3,FALSE)</f>
        <v>[M-H]-</v>
      </c>
      <c r="C103" s="127" t="str">
        <f>VLOOKUP(A103,'Table S1'!$A$3:$AE$154,2,FALSE)</f>
        <v xml:space="preserve">PC 16:0/9:0(COOH)  </v>
      </c>
      <c r="D103" s="155" t="s">
        <v>9</v>
      </c>
      <c r="E103" s="141">
        <v>-0.17354965353930069</v>
      </c>
      <c r="F103" s="141">
        <v>-0.39443103077113711</v>
      </c>
      <c r="G103" s="141">
        <v>1.4357289520069343</v>
      </c>
      <c r="H103" s="142">
        <v>-0.86774826769649993</v>
      </c>
      <c r="I103" s="143">
        <v>0.86944120379499501</v>
      </c>
      <c r="J103" s="141">
        <v>0.27601308056984036</v>
      </c>
      <c r="K103" s="141">
        <v>0.29671406161257807</v>
      </c>
      <c r="L103" s="142">
        <v>-1.4421683459774119</v>
      </c>
      <c r="M103" s="143">
        <v>0.32283528697022679</v>
      </c>
      <c r="N103" s="141">
        <v>1.8046693060448055E-2</v>
      </c>
      <c r="O103" s="141">
        <v>1.0206407519741933</v>
      </c>
      <c r="P103" s="142">
        <v>-1.3615227320048628</v>
      </c>
    </row>
    <row r="104" spans="1:16" x14ac:dyDescent="0.6">
      <c r="A104" s="126">
        <v>806.51170000000002</v>
      </c>
      <c r="B104" s="137" t="str">
        <f>VLOOKUP(A104,[1]Sheet1!$K$1:$N$150,3,FALSE)</f>
        <v>[M+K]+</v>
      </c>
      <c r="C104" s="127" t="str">
        <f>VLOOKUP(A104,'Table S1'!$A$3:$AE$154,2,FALSE)</f>
        <v>PE  38:4</v>
      </c>
      <c r="D104" s="155" t="s">
        <v>9</v>
      </c>
      <c r="E104" s="141">
        <v>-1.3759414312511105</v>
      </c>
      <c r="F104" s="141">
        <v>-5.813837033455739E-2</v>
      </c>
      <c r="G104" s="141">
        <v>0.91083446857467643</v>
      </c>
      <c r="H104" s="142">
        <v>0.52324533301098297</v>
      </c>
      <c r="I104" s="143">
        <v>-0.89284689198041289</v>
      </c>
      <c r="J104" s="141">
        <v>-0.46912294324394588</v>
      </c>
      <c r="K104" s="141">
        <v>1.4073688297318385</v>
      </c>
      <c r="L104" s="142">
        <v>-4.5398994507478106E-2</v>
      </c>
      <c r="M104" s="143">
        <v>-1.3667041204307266</v>
      </c>
      <c r="N104" s="141">
        <v>0.62122914565033049</v>
      </c>
      <c r="O104" s="141">
        <v>0.85664229558098204</v>
      </c>
      <c r="P104" s="142">
        <v>-0.11116732080058529</v>
      </c>
    </row>
    <row r="105" spans="1:16" x14ac:dyDescent="0.6">
      <c r="A105" s="126">
        <v>786.5059</v>
      </c>
      <c r="B105" s="137" t="str">
        <f>VLOOKUP(A105,[1]Sheet1!$K$1:$N$150,3,FALSE)</f>
        <v>[M+Na]+</v>
      </c>
      <c r="C105" s="127" t="str">
        <f>VLOOKUP(A105,'Table S1'!$A$3:$AE$154,2,FALSE)</f>
        <v>PE  38:6</v>
      </c>
      <c r="D105" s="155" t="s">
        <v>9</v>
      </c>
      <c r="E105" s="141">
        <v>0.70106405561466323</v>
      </c>
      <c r="F105" s="141">
        <v>0.97779986704150512</v>
      </c>
      <c r="G105" s="141">
        <v>-0.57192067694880488</v>
      </c>
      <c r="H105" s="142">
        <v>-1.1069432457073654</v>
      </c>
      <c r="I105" s="143">
        <v>2.0851441405707983E-2</v>
      </c>
      <c r="J105" s="141">
        <v>1.3136408085595712</v>
      </c>
      <c r="K105" s="141">
        <v>-1.1051263945024961</v>
      </c>
      <c r="L105" s="142">
        <v>-0.22936585546278215</v>
      </c>
      <c r="M105" s="143">
        <v>1.1502130221376055</v>
      </c>
      <c r="N105" s="141">
        <v>-0.18336729338425636</v>
      </c>
      <c r="O105" s="141">
        <v>-1.2502315458017452</v>
      </c>
      <c r="P105" s="142">
        <v>0.28338581704839522</v>
      </c>
    </row>
    <row r="106" spans="1:16" x14ac:dyDescent="0.6">
      <c r="A106" s="126">
        <v>816.54849999999999</v>
      </c>
      <c r="B106" s="137" t="str">
        <f>VLOOKUP(A106,[1]Sheet1!$K$1:$N$150,3,FALSE)</f>
        <v>[M+Na]+</v>
      </c>
      <c r="C106" s="127" t="str">
        <f>VLOOKUP(A106,'Table S1'!$A$3:$AE$154,2,FALSE)</f>
        <v>PE  40:5</v>
      </c>
      <c r="D106" s="155" t="s">
        <v>9</v>
      </c>
      <c r="E106" s="141">
        <v>-0.36353601002361463</v>
      </c>
      <c r="F106" s="141">
        <v>0.71360772337969081</v>
      </c>
      <c r="G106" s="141">
        <v>0.89672215805825117</v>
      </c>
      <c r="H106" s="142">
        <v>-1.2467938714143239</v>
      </c>
      <c r="I106" s="143">
        <v>0.5111045905998598</v>
      </c>
      <c r="J106" s="141">
        <v>1.1547177787626473</v>
      </c>
      <c r="K106" s="141">
        <v>-0.92756018294048603</v>
      </c>
      <c r="L106" s="142">
        <v>-0.73826218642201902</v>
      </c>
      <c r="M106" s="143">
        <v>1.045810708661425</v>
      </c>
      <c r="N106" s="141">
        <v>-0.13407829598223353</v>
      </c>
      <c r="O106" s="141">
        <v>0.40223488794670131</v>
      </c>
      <c r="P106" s="142">
        <v>-1.3139673006258921</v>
      </c>
    </row>
    <row r="107" spans="1:16" x14ac:dyDescent="0.6">
      <c r="A107" s="126">
        <v>245.04259999999999</v>
      </c>
      <c r="B107" s="137" t="str">
        <f>VLOOKUP(A107,[1]Sheet1!$K$1:$N$150,3,FALSE)</f>
        <v>[M-H]-</v>
      </c>
      <c r="C107" s="127" t="str">
        <f>VLOOKUP(A107,'Table S1'!$A$3:$AE$154,2,FALSE)</f>
        <v>Phosphatidyl glycerol</v>
      </c>
      <c r="D107" s="155" t="s">
        <v>9</v>
      </c>
      <c r="E107" s="141">
        <v>0.25495913636787726</v>
      </c>
      <c r="F107" s="141">
        <v>0.33050258418058109</v>
      </c>
      <c r="G107" s="141">
        <v>0.85930671886951004</v>
      </c>
      <c r="H107" s="142">
        <v>-1.4447684394179643</v>
      </c>
      <c r="I107" s="143">
        <v>0.27223275324023621</v>
      </c>
      <c r="J107" s="141">
        <v>1.0344844623128964</v>
      </c>
      <c r="K107" s="141">
        <v>5.4446550648048424E-2</v>
      </c>
      <c r="L107" s="142">
        <v>-1.3611637662011753</v>
      </c>
      <c r="M107" s="143">
        <v>1.4378692937768236</v>
      </c>
      <c r="N107" s="141">
        <v>-8.1388827949631273E-2</v>
      </c>
      <c r="O107" s="141">
        <v>-0.6239810142805079</v>
      </c>
      <c r="P107" s="142">
        <v>-0.73249945154668372</v>
      </c>
    </row>
    <row r="108" spans="1:16" x14ac:dyDescent="0.6">
      <c r="A108" s="126">
        <v>184.00129999999999</v>
      </c>
      <c r="B108" s="137" t="str">
        <f>VLOOKUP(A108,[1]Sheet1!$K$1:$N$150,3,FALSE)</f>
        <v>[M-H]-</v>
      </c>
      <c r="C108" s="127" t="str">
        <f>VLOOKUP(A108,'Table S1'!$A$3:$AE$154,2,FALSE)</f>
        <v>Phospho-L-serine</v>
      </c>
      <c r="D108" s="155" t="s">
        <v>9</v>
      </c>
      <c r="E108" s="141">
        <v>1.0932910021429374</v>
      </c>
      <c r="F108" s="141">
        <v>-0.20683883824325688</v>
      </c>
      <c r="G108" s="141">
        <v>-1.270581434922871</v>
      </c>
      <c r="H108" s="142">
        <v>0.38412927102319361</v>
      </c>
      <c r="I108" s="143">
        <v>0.76426525662787936</v>
      </c>
      <c r="J108" s="141">
        <v>0.41152744587655116</v>
      </c>
      <c r="K108" s="141">
        <v>-1.469740878130539</v>
      </c>
      <c r="L108" s="142">
        <v>0.29394817562610687</v>
      </c>
      <c r="M108" s="143">
        <v>6.4729777800323893E-2</v>
      </c>
      <c r="N108" s="141">
        <v>-0.45310844460221111</v>
      </c>
      <c r="O108" s="141">
        <v>-0.9709466670047181</v>
      </c>
      <c r="P108" s="142">
        <v>1.3593253338066333</v>
      </c>
    </row>
    <row r="109" spans="1:16" x14ac:dyDescent="0.6">
      <c r="A109" s="126">
        <v>887.55960000000005</v>
      </c>
      <c r="B109" s="137" t="str">
        <f>VLOOKUP(A109,[1]Sheet1!$K$1:$N$150,3,FALSE)</f>
        <v>[M-H]-</v>
      </c>
      <c r="C109" s="127" t="str">
        <f>VLOOKUP(A109,'Table S1'!$A$3:$AE$154,2,FALSE)</f>
        <v xml:space="preserve">PI 38:3 </v>
      </c>
      <c r="D109" s="155" t="s">
        <v>9</v>
      </c>
      <c r="E109" s="141">
        <v>0.91563794125901921</v>
      </c>
      <c r="F109" s="141">
        <v>0.6074288165715509</v>
      </c>
      <c r="G109" s="141">
        <v>-0.19905172636065577</v>
      </c>
      <c r="H109" s="142">
        <v>-1.3240150314699122</v>
      </c>
      <c r="I109" s="143">
        <v>-1.1681732837899939</v>
      </c>
      <c r="J109" s="141">
        <v>9.345386270320058E-2</v>
      </c>
      <c r="K109" s="141">
        <v>1.2616271464931945</v>
      </c>
      <c r="L109" s="142">
        <v>-0.18690772540639861</v>
      </c>
      <c r="M109" s="143">
        <v>-0.13454713811829172</v>
      </c>
      <c r="N109" s="141">
        <v>1.1130717789786015</v>
      </c>
      <c r="O109" s="141">
        <v>0.30578895026884723</v>
      </c>
      <c r="P109" s="142">
        <v>-1.2843135911291543</v>
      </c>
    </row>
    <row r="110" spans="1:16" x14ac:dyDescent="0.6">
      <c r="A110" s="126">
        <v>885.5489</v>
      </c>
      <c r="B110" s="137" t="str">
        <f>VLOOKUP(A110,[1]Sheet1!$K$1:$N$150,3,FALSE)</f>
        <v>[M-H]-</v>
      </c>
      <c r="C110" s="127" t="str">
        <f>VLOOKUP(A110,'Table S1'!$A$3:$AE$154,2,FALSE)</f>
        <v xml:space="preserve">PI 38:4 </v>
      </c>
      <c r="D110" s="155" t="s">
        <v>9</v>
      </c>
      <c r="E110" s="141">
        <v>0.8436453968565335</v>
      </c>
      <c r="F110" s="141">
        <v>0.63720824005296051</v>
      </c>
      <c r="G110" s="141">
        <v>-0.11362367703099766</v>
      </c>
      <c r="H110" s="142">
        <v>-1.3672299598784934</v>
      </c>
      <c r="I110" s="143">
        <v>-1.4330928380660273</v>
      </c>
      <c r="J110" s="141">
        <v>0.12054051908966744</v>
      </c>
      <c r="K110" s="141">
        <v>0.8437836336276634</v>
      </c>
      <c r="L110" s="142">
        <v>0.4687686853487022</v>
      </c>
      <c r="M110" s="143">
        <v>-0.15546903526385233</v>
      </c>
      <c r="N110" s="141">
        <v>0.79086422286392644</v>
      </c>
      <c r="O110" s="141">
        <v>0.71876264129228828</v>
      </c>
      <c r="P110" s="142">
        <v>-1.3541578288923701</v>
      </c>
    </row>
    <row r="111" spans="1:16" x14ac:dyDescent="0.6">
      <c r="A111" s="126">
        <v>317.24979999999999</v>
      </c>
      <c r="B111" s="137" t="str">
        <f>VLOOKUP(A111,[1]Sheet1!$K$1:$N$150,3,FALSE)</f>
        <v>[M-H]-</v>
      </c>
      <c r="C111" s="127" t="str">
        <f>VLOOKUP(A111,'Table S1'!$A$3:$AE$154,2,FALSE)</f>
        <v>Pregnanolone</v>
      </c>
      <c r="D111" s="155" t="s">
        <v>9</v>
      </c>
      <c r="E111" s="141">
        <v>-0.29789494165480496</v>
      </c>
      <c r="F111" s="141">
        <v>-1.1759010854794978</v>
      </c>
      <c r="G111" s="141">
        <v>1.2072584477589485</v>
      </c>
      <c r="H111" s="142">
        <v>0.26653757937535427</v>
      </c>
      <c r="I111" s="143">
        <v>1.4187007663375624</v>
      </c>
      <c r="J111" s="141">
        <v>-0.37334230693093884</v>
      </c>
      <c r="K111" s="141">
        <v>-0.1344032304951335</v>
      </c>
      <c r="L111" s="142">
        <v>-0.91095522891148151</v>
      </c>
      <c r="M111" s="143">
        <v>1.1876227352126738</v>
      </c>
      <c r="N111" s="141">
        <v>0.45242770865244852</v>
      </c>
      <c r="O111" s="141">
        <v>-0.67864156297866818</v>
      </c>
      <c r="P111" s="142">
        <v>-0.96140888088644805</v>
      </c>
    </row>
    <row r="112" spans="1:16" x14ac:dyDescent="0.6">
      <c r="A112" s="126">
        <v>152.99539999999999</v>
      </c>
      <c r="B112" s="137" t="str">
        <f>VLOOKUP(A112,[1]Sheet1!$K$1:$N$150,3,FALSE)</f>
        <v>[M-H]-</v>
      </c>
      <c r="C112" s="127" t="str">
        <f>VLOOKUP(A112,'Table S1'!$A$3:$AE$154,2,FALSE)</f>
        <v>Propanoyl phosphate</v>
      </c>
      <c r="D112" s="155" t="s">
        <v>9</v>
      </c>
      <c r="E112" s="141">
        <v>-6.5450103520321393E-2</v>
      </c>
      <c r="F112" s="141">
        <v>-0.5890509316829573</v>
      </c>
      <c r="G112" s="141">
        <v>-0.77605122745532618</v>
      </c>
      <c r="H112" s="142">
        <v>1.4305522626586211</v>
      </c>
      <c r="I112" s="143">
        <v>0.73905601695933731</v>
      </c>
      <c r="J112" s="141">
        <v>0.13686222536284595</v>
      </c>
      <c r="K112" s="141">
        <v>0.57482134652393158</v>
      </c>
      <c r="L112" s="142">
        <v>-1.450739588846097</v>
      </c>
      <c r="M112" s="143">
        <v>-4.1104890402712188E-2</v>
      </c>
      <c r="N112" s="141">
        <v>1.0002189997992657</v>
      </c>
      <c r="O112" s="141">
        <v>0.39734727389285679</v>
      </c>
      <c r="P112" s="142">
        <v>-1.3564613832894221</v>
      </c>
    </row>
    <row r="113" spans="1:16" x14ac:dyDescent="0.6">
      <c r="A113" s="126">
        <v>227.20140000000001</v>
      </c>
      <c r="B113" s="137" t="str">
        <f>VLOOKUP(A113,[1]Sheet1!$K$1:$N$150,3,FALSE)</f>
        <v>[M-H]-</v>
      </c>
      <c r="C113" s="127" t="str">
        <f>VLOOKUP(A113,'Table S1'!$A$3:$AE$154,2,FALSE)</f>
        <v xml:space="preserve">FA 14:0 </v>
      </c>
      <c r="D113" s="155" t="s">
        <v>9</v>
      </c>
      <c r="E113" s="141">
        <v>0.42787599591915754</v>
      </c>
      <c r="F113" s="141">
        <v>0.21649502582363411</v>
      </c>
      <c r="G113" s="141">
        <v>0.80972549028524798</v>
      </c>
      <c r="H113" s="142">
        <v>-1.4540965120280456</v>
      </c>
      <c r="I113" s="143">
        <v>0.23186114988662718</v>
      </c>
      <c r="J113" s="141">
        <v>0.53952306031312969</v>
      </c>
      <c r="K113" s="141">
        <v>0.70004231792695215</v>
      </c>
      <c r="L113" s="142">
        <v>-1.4714265281267245</v>
      </c>
      <c r="M113" s="143">
        <v>0.4593740435941614</v>
      </c>
      <c r="N113" s="141">
        <v>0.1392940648317712</v>
      </c>
      <c r="O113" s="141">
        <v>0.83872809249768931</v>
      </c>
      <c r="P113" s="142">
        <v>-1.4373962009236629</v>
      </c>
    </row>
    <row r="114" spans="1:16" x14ac:dyDescent="0.6">
      <c r="A114" s="126">
        <v>255.23259999999999</v>
      </c>
      <c r="B114" s="137" t="str">
        <f>VLOOKUP(A114,[1]Sheet1!$K$1:$N$150,3,FALSE)</f>
        <v>[M-H]-</v>
      </c>
      <c r="C114" s="127" t="str">
        <f>VLOOKUP(A114,'Table S1'!$A$3:$AE$154,2,FALSE)</f>
        <v xml:space="preserve">FA 16:0 </v>
      </c>
      <c r="D114" s="155" t="s">
        <v>9</v>
      </c>
      <c r="E114" s="141">
        <v>-0.72614963621288653</v>
      </c>
      <c r="F114" s="141">
        <v>-0.98123073475882649</v>
      </c>
      <c r="G114" s="141">
        <v>0.69195106621858726</v>
      </c>
      <c r="H114" s="142">
        <v>1.0154293047531704</v>
      </c>
      <c r="I114" s="143">
        <v>1.3289533365998392</v>
      </c>
      <c r="J114" s="141">
        <v>-3.1748808307958065E-2</v>
      </c>
      <c r="K114" s="141">
        <v>-0.20616286253207897</v>
      </c>
      <c r="L114" s="142">
        <v>-1.0910416657597266</v>
      </c>
      <c r="M114" s="143">
        <v>-1.439135433581701</v>
      </c>
      <c r="N114" s="141">
        <v>0.21128200619021836</v>
      </c>
      <c r="O114" s="141">
        <v>0.35854748774802087</v>
      </c>
      <c r="P114" s="142">
        <v>0.86930593964347702</v>
      </c>
    </row>
    <row r="115" spans="1:16" x14ac:dyDescent="0.6">
      <c r="A115" s="126">
        <v>283.2636</v>
      </c>
      <c r="B115" s="137" t="str">
        <f>VLOOKUP(A115,[1]Sheet1!$K$1:$N$150,3,FALSE)</f>
        <v>[M-H]-</v>
      </c>
      <c r="C115" s="127" t="str">
        <f>VLOOKUP(A115,'Table S1'!$A$3:$AE$154,2,FALSE)</f>
        <v xml:space="preserve">FA 18:0 </v>
      </c>
      <c r="D115" s="155" t="s">
        <v>9</v>
      </c>
      <c r="E115" s="141">
        <v>-0.6163985703953746</v>
      </c>
      <c r="F115" s="141">
        <v>-0.89985704897059848</v>
      </c>
      <c r="G115" s="141">
        <v>0.18332586892294561</v>
      </c>
      <c r="H115" s="142">
        <v>1.3329297504430273</v>
      </c>
      <c r="I115" s="143">
        <v>1.2577390867009415</v>
      </c>
      <c r="J115" s="141">
        <v>-1.0375575801124008</v>
      </c>
      <c r="K115" s="141">
        <v>-0.5084164427835135</v>
      </c>
      <c r="L115" s="142">
        <v>0.28823493619500562</v>
      </c>
      <c r="M115" s="143">
        <v>-6.7206887308641876E-3</v>
      </c>
      <c r="N115" s="141">
        <v>-1.1379299474914677</v>
      </c>
      <c r="O115" s="141">
        <v>-0.15222893363367268</v>
      </c>
      <c r="P115" s="142">
        <v>1.296879569855969</v>
      </c>
    </row>
    <row r="116" spans="1:16" x14ac:dyDescent="0.6">
      <c r="A116" s="126">
        <v>299.2011</v>
      </c>
      <c r="B116" s="137" t="str">
        <f>VLOOKUP(A116,[1]Sheet1!$K$1:$N$150,3,FALSE)</f>
        <v>[M-H]-</v>
      </c>
      <c r="C116" s="127" t="str">
        <f>VLOOKUP(A116,'Table S1'!$A$3:$AE$154,2,FALSE)</f>
        <v xml:space="preserve">FA 20:6 </v>
      </c>
      <c r="D116" s="155" t="s">
        <v>9</v>
      </c>
      <c r="E116" s="141">
        <v>-0.55810526021664086</v>
      </c>
      <c r="F116" s="141">
        <v>-0.98149545762236379</v>
      </c>
      <c r="G116" s="141">
        <v>0.25018511664883741</v>
      </c>
      <c r="H116" s="142">
        <v>1.2894156011901632</v>
      </c>
      <c r="I116" s="143">
        <v>-1.6596129348876047E-2</v>
      </c>
      <c r="J116" s="141">
        <v>-1.3442864772590712</v>
      </c>
      <c r="K116" s="141">
        <v>1.0455561489792808</v>
      </c>
      <c r="L116" s="142">
        <v>0.31532645762867367</v>
      </c>
      <c r="M116" s="143">
        <v>-1.3710714167529079</v>
      </c>
      <c r="N116" s="141">
        <v>-3.2387513781564389E-2</v>
      </c>
      <c r="O116" s="141">
        <v>0.44262935501472106</v>
      </c>
      <c r="P116" s="142">
        <v>0.9608295755197559</v>
      </c>
    </row>
    <row r="117" spans="1:16" x14ac:dyDescent="0.6">
      <c r="A117" s="126">
        <v>339.32639999999998</v>
      </c>
      <c r="B117" s="137" t="str">
        <f>VLOOKUP(A117,[1]Sheet1!$K$1:$N$150,3,FALSE)</f>
        <v>[M-H]-</v>
      </c>
      <c r="C117" s="127" t="str">
        <f>VLOOKUP(A117,'Table S1'!$A$3:$AE$154,2,FALSE)</f>
        <v xml:space="preserve">FA 22:0 </v>
      </c>
      <c r="D117" s="155" t="s">
        <v>9</v>
      </c>
      <c r="E117" s="141">
        <v>-0.39189258694402884</v>
      </c>
      <c r="F117" s="141">
        <v>-0.82171026294715688</v>
      </c>
      <c r="G117" s="141">
        <v>-0.24019223070762963</v>
      </c>
      <c r="H117" s="142">
        <v>1.453795080598818</v>
      </c>
      <c r="I117" s="143">
        <v>-0.28035342655658757</v>
      </c>
      <c r="J117" s="141">
        <v>-1.0279625640408239</v>
      </c>
      <c r="K117" s="141">
        <v>1.3643866759087451</v>
      </c>
      <c r="L117" s="142">
        <v>-5.6070685311309411E-2</v>
      </c>
      <c r="M117" s="143">
        <v>1.2649110640673495</v>
      </c>
      <c r="N117" s="141">
        <v>-0.94868329805052065</v>
      </c>
      <c r="O117" s="141">
        <v>-0.63245553203367477</v>
      </c>
      <c r="P117" s="142">
        <v>0.31622776601682878</v>
      </c>
    </row>
    <row r="118" spans="1:16" x14ac:dyDescent="0.6">
      <c r="A118" s="126">
        <v>337.31099999999998</v>
      </c>
      <c r="B118" s="137" t="str">
        <f>VLOOKUP(A118,[1]Sheet1!$K$1:$N$150,3,FALSE)</f>
        <v>[M-H]-</v>
      </c>
      <c r="C118" s="127" t="str">
        <f>VLOOKUP(A118,'Table S1'!$A$3:$AE$154,2,FALSE)</f>
        <v xml:space="preserve">FA 22:1 </v>
      </c>
      <c r="D118" s="155" t="s">
        <v>9</v>
      </c>
      <c r="E118" s="141">
        <v>0.41770024311813114</v>
      </c>
      <c r="F118" s="141">
        <v>0.90277149319079641</v>
      </c>
      <c r="G118" s="141">
        <v>9.4319409736352389E-2</v>
      </c>
      <c r="H118" s="142">
        <v>-1.414791146045274</v>
      </c>
      <c r="I118" s="143">
        <v>1.3439424143939611</v>
      </c>
      <c r="J118" s="141">
        <v>0.18011599368167022</v>
      </c>
      <c r="K118" s="141">
        <v>-0.7620292040378096</v>
      </c>
      <c r="L118" s="142">
        <v>-0.7620292040378096</v>
      </c>
      <c r="M118" s="143">
        <v>-1.4756328971427413</v>
      </c>
      <c r="N118" s="141">
        <v>0.61881379557600258</v>
      </c>
      <c r="O118" s="141">
        <v>0.61881379557600258</v>
      </c>
      <c r="P118" s="142">
        <v>0.23800530599077735</v>
      </c>
    </row>
    <row r="119" spans="1:16" x14ac:dyDescent="0.6">
      <c r="A119" s="126">
        <v>367.35759999999999</v>
      </c>
      <c r="B119" s="137" t="str">
        <f>VLOOKUP(A119,[1]Sheet1!$K$1:$N$150,3,FALSE)</f>
        <v>[M-H]-</v>
      </c>
      <c r="C119" s="127" t="str">
        <f>VLOOKUP(A119,'Table S1'!$A$3:$AE$154,2,FALSE)</f>
        <v xml:space="preserve">FA 24:0 </v>
      </c>
      <c r="D119" s="155" t="s">
        <v>9</v>
      </c>
      <c r="E119" s="141">
        <v>-0.55690650616735415</v>
      </c>
      <c r="F119" s="141">
        <v>-0.83107586304974523</v>
      </c>
      <c r="G119" s="141">
        <v>-2.5703377207723754E-2</v>
      </c>
      <c r="H119" s="142">
        <v>1.4136857464248231</v>
      </c>
      <c r="I119" s="143">
        <v>-0.3729399759575972</v>
      </c>
      <c r="J119" s="141">
        <v>-0.9039053654565482</v>
      </c>
      <c r="K119" s="141">
        <v>1.4222287218721892</v>
      </c>
      <c r="L119" s="142">
        <v>-0.14538338045804916</v>
      </c>
      <c r="M119" s="143">
        <v>8.4227140066147732E-2</v>
      </c>
      <c r="N119" s="141">
        <v>-1.3307888130451897</v>
      </c>
      <c r="O119" s="141">
        <v>0.151608852119063</v>
      </c>
      <c r="P119" s="142">
        <v>1.0949528208599644</v>
      </c>
    </row>
    <row r="120" spans="1:16" ht="23.5" x14ac:dyDescent="0.6">
      <c r="A120" s="126">
        <v>540.05319999999995</v>
      </c>
      <c r="B120" s="137" t="str">
        <f>VLOOKUP(A120,[1]Sheet1!$K$1:$N$150,3,FALSE)</f>
        <v>[M-H]-</v>
      </c>
      <c r="C120" s="127" t="str">
        <f>VLOOKUP(A120,'Table S1'!$A$3:$AE$154,2,FALSE)</f>
        <v xml:space="preserve">cyclic denosine diphosphate ribose	</v>
      </c>
      <c r="D120" s="156" t="s">
        <v>150</v>
      </c>
      <c r="E120" s="141">
        <v>0.14475873232854558</v>
      </c>
      <c r="F120" s="141">
        <v>0.97494134182719638</v>
      </c>
      <c r="G120" s="141">
        <v>-1.3970089710260882</v>
      </c>
      <c r="H120" s="142">
        <v>0.27730889687034621</v>
      </c>
      <c r="I120" s="143">
        <v>-0.83422720763062175</v>
      </c>
      <c r="J120" s="141">
        <v>-0.3200494318582891</v>
      </c>
      <c r="K120" s="141">
        <v>-0.29906258386758111</v>
      </c>
      <c r="L120" s="142">
        <v>1.4533392233564908</v>
      </c>
      <c r="M120" s="143">
        <v>-0.91596292049821793</v>
      </c>
      <c r="N120" s="141">
        <v>-0.30018952856664283</v>
      </c>
      <c r="O120" s="141">
        <v>-0.20782351977690663</v>
      </c>
      <c r="P120" s="142">
        <v>1.4239759688417672</v>
      </c>
    </row>
    <row r="121" spans="1:16" x14ac:dyDescent="0.6">
      <c r="A121" s="126">
        <v>170.09219999999999</v>
      </c>
      <c r="B121" s="137" t="str">
        <f>VLOOKUP(A121,[1]Sheet1!$K$1:$N$150,3,FALSE)</f>
        <v>[M+H]+</v>
      </c>
      <c r="C121" s="127" t="str">
        <f>VLOOKUP(A121,'Table S1'!$A$3:$AE$154,2,FALSE)</f>
        <v>1-methylhistidine</v>
      </c>
      <c r="D121" s="156" t="s">
        <v>150</v>
      </c>
      <c r="E121" s="141">
        <v>-0.5942354059009276</v>
      </c>
      <c r="F121" s="141">
        <v>-0.38134870238053598</v>
      </c>
      <c r="G121" s="141">
        <v>-0.51858145341020978</v>
      </c>
      <c r="H121" s="142">
        <v>1.494165561691674</v>
      </c>
      <c r="I121" s="143">
        <v>-1.2732232940308834</v>
      </c>
      <c r="J121" s="141">
        <v>-0.26238723289149951</v>
      </c>
      <c r="K121" s="141">
        <v>0.51187017564079429</v>
      </c>
      <c r="L121" s="142">
        <v>1.023740351281589</v>
      </c>
      <c r="M121" s="143">
        <v>-1.3307201200139342</v>
      </c>
      <c r="N121" s="141">
        <v>0.10402752658020135</v>
      </c>
      <c r="O121" s="141">
        <v>0.1306585733847328</v>
      </c>
      <c r="P121" s="142">
        <v>1.0960340200490002</v>
      </c>
    </row>
    <row r="122" spans="1:16" x14ac:dyDescent="0.6">
      <c r="A122" s="126">
        <v>332.95690000000002</v>
      </c>
      <c r="B122" s="137" t="str">
        <f>VLOOKUP(A122,[1]Sheet1!$K$1:$N$150,3,FALSE)</f>
        <v>[M+K]+</v>
      </c>
      <c r="C122" s="127" t="str">
        <f>VLOOKUP(A122,'Table S1'!$A$3:$AE$154,2,FALSE)</f>
        <v>2-Deoxy-D-ribose 1,5-bisphosphate</v>
      </c>
      <c r="D122" s="156" t="s">
        <v>150</v>
      </c>
      <c r="E122" s="141">
        <v>-2.6131290604369938E-2</v>
      </c>
      <c r="F122" s="141">
        <v>-0.66821443116892199</v>
      </c>
      <c r="G122" s="141">
        <v>-0.72794309540748647</v>
      </c>
      <c r="H122" s="142">
        <v>1.4222888171807833</v>
      </c>
      <c r="I122" s="143">
        <v>-1.282910667072513</v>
      </c>
      <c r="J122" s="141">
        <v>-0.14329488396999171</v>
      </c>
      <c r="K122" s="141">
        <v>1.1109568063085236</v>
      </c>
      <c r="L122" s="142">
        <v>0.31524874473398262</v>
      </c>
      <c r="M122" s="143">
        <v>-0.23521694576368635</v>
      </c>
      <c r="N122" s="141">
        <v>-0.19430965084826168</v>
      </c>
      <c r="O122" s="141">
        <v>-0.97154825424131286</v>
      </c>
      <c r="P122" s="142">
        <v>1.4010748508532609</v>
      </c>
    </row>
    <row r="123" spans="1:16" x14ac:dyDescent="0.6">
      <c r="A123" s="126">
        <v>241.12950000000001</v>
      </c>
      <c r="B123" s="137" t="str">
        <f>VLOOKUP(A123,[1]Sheet1!$K$1:$N$150,3,FALSE)</f>
        <v>[M+H]+</v>
      </c>
      <c r="C123" s="127" t="str">
        <f>VLOOKUP(A123,'Table S1'!$A$3:$AE$154,2,FALSE)</f>
        <v>Anserine</v>
      </c>
      <c r="D123" s="156" t="s">
        <v>150</v>
      </c>
      <c r="E123" s="141">
        <v>-0.63582069952346243</v>
      </c>
      <c r="F123" s="141">
        <v>-0.3891986877061106</v>
      </c>
      <c r="G123" s="141">
        <v>-0.46701163015695674</v>
      </c>
      <c r="H123" s="142">
        <v>1.4920310173865299</v>
      </c>
      <c r="I123" s="143">
        <v>-1.2531982395550745</v>
      </c>
      <c r="J123" s="141">
        <v>-0.24360402111342619</v>
      </c>
      <c r="K123" s="141">
        <v>0.39488822427402598</v>
      </c>
      <c r="L123" s="142">
        <v>1.1019140363944722</v>
      </c>
      <c r="M123" s="143">
        <v>-1.286204837581995</v>
      </c>
      <c r="N123" s="141">
        <v>7.3254154289544501E-2</v>
      </c>
      <c r="O123" s="141">
        <v>5.6617967134340572E-2</v>
      </c>
      <c r="P123" s="142">
        <v>1.1563327161581087</v>
      </c>
    </row>
    <row r="124" spans="1:16" x14ac:dyDescent="0.6">
      <c r="A124" s="126">
        <v>175.02440000000001</v>
      </c>
      <c r="B124" s="137" t="str">
        <f>VLOOKUP(A124,[1]Sheet1!$K$1:$N$150,3,FALSE)</f>
        <v>[M-H]-</v>
      </c>
      <c r="C124" s="127" t="str">
        <f>VLOOKUP(A124,'Table S1'!$A$3:$AE$154,2,FALSE)</f>
        <v>Ascorbic cid</v>
      </c>
      <c r="D124" s="156" t="s">
        <v>150</v>
      </c>
      <c r="E124" s="141">
        <v>-0.55715507558050847</v>
      </c>
      <c r="F124" s="141">
        <v>-0.52639191189814916</v>
      </c>
      <c r="G124" s="141">
        <v>-0.41359364506283142</v>
      </c>
      <c r="H124" s="142">
        <v>1.4971406325414891</v>
      </c>
      <c r="I124" s="143">
        <v>-0.74206005806805508</v>
      </c>
      <c r="J124" s="141">
        <v>-0.53527409123341563</v>
      </c>
      <c r="K124" s="141">
        <v>-0.18201473122424</v>
      </c>
      <c r="L124" s="142">
        <v>1.4593488805257102</v>
      </c>
      <c r="M124" s="143">
        <v>-0.56365636207461967</v>
      </c>
      <c r="N124" s="141">
        <v>-0.48657515016697944</v>
      </c>
      <c r="O124" s="141">
        <v>-0.44803454421315925</v>
      </c>
      <c r="P124" s="142">
        <v>1.4982660564547583</v>
      </c>
    </row>
    <row r="125" spans="1:16" x14ac:dyDescent="0.6">
      <c r="A125" s="126">
        <v>197.13910000000001</v>
      </c>
      <c r="B125" s="137" t="str">
        <f>VLOOKUP(A125,[1]Sheet1!$K$1:$N$150,3,FALSE)</f>
        <v>[M+Na]+</v>
      </c>
      <c r="C125" s="127" t="str">
        <f>VLOOKUP(A125,'Table S1'!$A$3:$AE$154,2,FALSE)</f>
        <v>Butyrylcholine</v>
      </c>
      <c r="D125" s="156" t="s">
        <v>150</v>
      </c>
      <c r="E125" s="141">
        <v>-0.70234318905993531</v>
      </c>
      <c r="F125" s="141">
        <v>-0.35717058366122884</v>
      </c>
      <c r="G125" s="141">
        <v>-0.42362092480750391</v>
      </c>
      <c r="H125" s="142">
        <v>1.4831346975286677</v>
      </c>
      <c r="I125" s="143">
        <v>-1.3431659777112612</v>
      </c>
      <c r="J125" s="141">
        <v>-0.12412427893199468</v>
      </c>
      <c r="K125" s="141">
        <v>0.50557938004007674</v>
      </c>
      <c r="L125" s="142">
        <v>0.96171087660317944</v>
      </c>
      <c r="M125" s="143">
        <v>-1.3382593447904967</v>
      </c>
      <c r="N125" s="141">
        <v>0.13867531672018496</v>
      </c>
      <c r="O125" s="141">
        <v>0.11485378992162609</v>
      </c>
      <c r="P125" s="142">
        <v>1.0847302381486865</v>
      </c>
    </row>
    <row r="126" spans="1:16" x14ac:dyDescent="0.6">
      <c r="A126" s="126">
        <v>227.1138</v>
      </c>
      <c r="B126" s="137" t="str">
        <f>VLOOKUP(A126,[1]Sheet1!$K$1:$N$150,3,FALSE)</f>
        <v>[M+H]+</v>
      </c>
      <c r="C126" s="127" t="str">
        <f>VLOOKUP(A126,'Table S1'!$A$3:$AE$154,2,FALSE)</f>
        <v>Carnosine</v>
      </c>
      <c r="D126" s="156" t="s">
        <v>150</v>
      </c>
      <c r="E126" s="141">
        <v>-0.59229279853231087</v>
      </c>
      <c r="F126" s="141">
        <v>-0.40168271665726524</v>
      </c>
      <c r="G126" s="141">
        <v>-0.50147270069773042</v>
      </c>
      <c r="H126" s="142">
        <v>1.4954482158873061</v>
      </c>
      <c r="I126" s="143">
        <v>-1.2203508311345383</v>
      </c>
      <c r="J126" s="141">
        <v>-0.25802336084786531</v>
      </c>
      <c r="K126" s="141">
        <v>0.32003755916323162</v>
      </c>
      <c r="L126" s="142">
        <v>1.1583366328191709</v>
      </c>
      <c r="M126" s="143">
        <v>-1.2463300465157268</v>
      </c>
      <c r="N126" s="141">
        <v>2.1979693831433549E-2</v>
      </c>
      <c r="O126" s="141">
        <v>2.1979693831433549E-2</v>
      </c>
      <c r="P126" s="142">
        <v>1.2023706588528598</v>
      </c>
    </row>
    <row r="127" spans="1:16" x14ac:dyDescent="0.6">
      <c r="A127" s="126">
        <v>152.02170000000001</v>
      </c>
      <c r="B127" s="137" t="str">
        <f>VLOOKUP(A127,[1]Sheet1!$K$1:$N$150,3,FALSE)</f>
        <v>[M+K]+</v>
      </c>
      <c r="C127" s="127" t="str">
        <f>VLOOKUP(A127,'Table S1'!$A$3:$AE$154,2,FALSE)</f>
        <v>Creatinine</v>
      </c>
      <c r="D127" s="156" t="s">
        <v>150</v>
      </c>
      <c r="E127" s="141">
        <v>-0.87601833530531903</v>
      </c>
      <c r="F127" s="141">
        <v>-0.49514079821604989</v>
      </c>
      <c r="G127" s="141">
        <v>-3.8087753708926815E-2</v>
      </c>
      <c r="H127" s="142">
        <v>1.4092468872302963</v>
      </c>
      <c r="I127" s="143">
        <v>-1.3437164914469313</v>
      </c>
      <c r="J127" s="141">
        <v>-4.5357518698630458E-2</v>
      </c>
      <c r="K127" s="141">
        <v>1.0318835503938464</v>
      </c>
      <c r="L127" s="142">
        <v>0.35719045975171659</v>
      </c>
      <c r="M127" s="143">
        <v>-0.93665594738667468</v>
      </c>
      <c r="N127" s="141">
        <v>3.9027331141111357E-2</v>
      </c>
      <c r="O127" s="141">
        <v>-0.47808480647861545</v>
      </c>
      <c r="P127" s="142">
        <v>1.3757134227241798</v>
      </c>
    </row>
    <row r="128" spans="1:16" x14ac:dyDescent="0.6">
      <c r="A128" s="126">
        <v>557.09069999999997</v>
      </c>
      <c r="B128" s="137" t="str">
        <f>VLOOKUP(A128,[1]Sheet1!$K$1:$N$150,3,FALSE)</f>
        <v>[M+Na]+</v>
      </c>
      <c r="C128" s="127" t="str">
        <f>VLOOKUP(A128,'Table S1'!$A$3:$AE$154,2,FALSE)</f>
        <v xml:space="preserve">Cyanidin 3- 3''-malonylglucoside </v>
      </c>
      <c r="D128" s="156" t="s">
        <v>150</v>
      </c>
      <c r="E128" s="141">
        <v>-0.45794993121042649</v>
      </c>
      <c r="F128" s="141">
        <v>-0.30205208228772767</v>
      </c>
      <c r="G128" s="141">
        <v>-0.71777967941492216</v>
      </c>
      <c r="H128" s="142">
        <v>1.477781692913072</v>
      </c>
      <c r="I128" s="143">
        <v>-1.4521799836992271</v>
      </c>
      <c r="J128" s="141">
        <v>0.15102671830471937</v>
      </c>
      <c r="K128" s="141">
        <v>0.54601967387090833</v>
      </c>
      <c r="L128" s="142">
        <v>0.75513359152359694</v>
      </c>
      <c r="M128" s="143">
        <v>-0.87446091526882441</v>
      </c>
      <c r="N128" s="141">
        <v>-0.17489218305376528</v>
      </c>
      <c r="O128" s="141">
        <v>-0.38476280271828245</v>
      </c>
      <c r="P128" s="142">
        <v>1.4341159010408713</v>
      </c>
    </row>
    <row r="129" spans="1:16" x14ac:dyDescent="0.6">
      <c r="A129" s="126">
        <v>553.37130000000002</v>
      </c>
      <c r="B129" s="137" t="str">
        <f>VLOOKUP(A129,[1]Sheet1!$K$1:$N$150,3,FALSE)</f>
        <v>[M+H]+</v>
      </c>
      <c r="C129" s="127" t="str">
        <f>VLOOKUP(A129,'Table S1'!$A$3:$AE$154,2,FALSE)</f>
        <v>Elastin</v>
      </c>
      <c r="D129" s="156" t="s">
        <v>150</v>
      </c>
      <c r="E129" s="141">
        <v>-0.36432797110442966</v>
      </c>
      <c r="F129" s="141">
        <v>-0.57102032095900757</v>
      </c>
      <c r="G129" s="141">
        <v>-0.55793852666441457</v>
      </c>
      <c r="H129" s="142">
        <v>1.4932868187278505</v>
      </c>
      <c r="I129" s="143">
        <v>-1.3366037357070437</v>
      </c>
      <c r="J129" s="141">
        <v>-0.18203557273361598</v>
      </c>
      <c r="K129" s="141">
        <v>0.64265597224740345</v>
      </c>
      <c r="L129" s="142">
        <v>0.8759833361932543</v>
      </c>
      <c r="M129" s="143">
        <v>-0.94834316515230788</v>
      </c>
      <c r="N129" s="141">
        <v>-9.8234750175139593E-2</v>
      </c>
      <c r="O129" s="141">
        <v>-0.35515640447934904</v>
      </c>
      <c r="P129" s="142">
        <v>1.4017343198067997</v>
      </c>
    </row>
    <row r="130" spans="1:16" x14ac:dyDescent="0.6">
      <c r="A130" s="126">
        <v>306.07619999999997</v>
      </c>
      <c r="B130" s="137" t="str">
        <f>VLOOKUP(A130,[1]Sheet1!$K$1:$N$150,3,FALSE)</f>
        <v>[M-H]-</v>
      </c>
      <c r="C130" s="127" t="str">
        <f>VLOOKUP(A130,'Table S1'!$A$3:$AE$154,2,FALSE)</f>
        <v>Glutathione</v>
      </c>
      <c r="D130" s="156" t="s">
        <v>150</v>
      </c>
      <c r="E130" s="141">
        <v>-0.48950256408378634</v>
      </c>
      <c r="F130" s="141">
        <v>-0.36225242163852489</v>
      </c>
      <c r="G130" s="141">
        <v>-0.63864520415403836</v>
      </c>
      <c r="H130" s="142">
        <v>1.4904001898763533</v>
      </c>
      <c r="I130" s="143">
        <v>-0.86545992994924004</v>
      </c>
      <c r="J130" s="141">
        <v>-0.18555687532463142</v>
      </c>
      <c r="K130" s="141">
        <v>-0.38669486231774552</v>
      </c>
      <c r="L130" s="142">
        <v>1.4377116675916195</v>
      </c>
      <c r="M130" s="143">
        <v>-0.81654354433880583</v>
      </c>
      <c r="N130" s="141">
        <v>-0.46494405782464648</v>
      </c>
      <c r="O130" s="141">
        <v>-0.16423397067437751</v>
      </c>
      <c r="P130" s="142">
        <v>1.4457215728378339</v>
      </c>
    </row>
    <row r="131" spans="1:16" x14ac:dyDescent="0.6">
      <c r="A131" s="126">
        <v>154.0617</v>
      </c>
      <c r="B131" s="137" t="str">
        <f>VLOOKUP(A131,[1]Sheet1!$K$1:$N$150,3,FALSE)</f>
        <v>[M-H]-</v>
      </c>
      <c r="C131" s="127" t="str">
        <f>VLOOKUP(A131,'Table S1'!$A$3:$AE$154,2,FALSE)</f>
        <v>Histidine</v>
      </c>
      <c r="D131" s="156" t="s">
        <v>150</v>
      </c>
      <c r="E131" s="141">
        <v>-0.58241051716492942</v>
      </c>
      <c r="F131" s="141">
        <v>-0.55986559391983526</v>
      </c>
      <c r="G131" s="141">
        <v>-0.34944631029895779</v>
      </c>
      <c r="H131" s="142">
        <v>1.4917224213837217</v>
      </c>
      <c r="I131" s="143">
        <v>-1.1055193828360428</v>
      </c>
      <c r="J131" s="141">
        <v>-0.11515826904542149</v>
      </c>
      <c r="K131" s="141">
        <v>-0.10364244214087785</v>
      </c>
      <c r="L131" s="142">
        <v>1.3243200940223447</v>
      </c>
      <c r="M131" s="143">
        <v>-0.727670536652268</v>
      </c>
      <c r="N131" s="141">
        <v>-0.266220928043512</v>
      </c>
      <c r="O131" s="141">
        <v>-0.47919767047832201</v>
      </c>
      <c r="P131" s="142">
        <v>1.4730891351741078</v>
      </c>
    </row>
    <row r="132" spans="1:16" x14ac:dyDescent="0.6">
      <c r="A132" s="126">
        <v>175.11869999999999</v>
      </c>
      <c r="B132" s="137" t="str">
        <f>VLOOKUP(A132,[1]Sheet1!$K$1:$N$150,3,FALSE)</f>
        <v>[M+H]+</v>
      </c>
      <c r="C132" s="127" t="str">
        <f>VLOOKUP(A132,'Table S1'!$A$3:$AE$154,2,FALSE)</f>
        <v>L-Arginine</v>
      </c>
      <c r="D132" s="156" t="s">
        <v>150</v>
      </c>
      <c r="E132" s="141">
        <v>-0.5401139889549208</v>
      </c>
      <c r="F132" s="141">
        <v>-0.56689650080392484</v>
      </c>
      <c r="G132" s="141">
        <v>-0.38834642181056261</v>
      </c>
      <c r="H132" s="142">
        <v>1.4953569115694092</v>
      </c>
      <c r="I132" s="143">
        <v>-1.3658789925459269</v>
      </c>
      <c r="J132" s="141">
        <v>-6.3934761353213701E-2</v>
      </c>
      <c r="K132" s="141">
        <v>0.48241683566515742</v>
      </c>
      <c r="L132" s="142">
        <v>0.9473969182339832</v>
      </c>
      <c r="M132" s="143">
        <v>-0.94416263648615806</v>
      </c>
      <c r="N132" s="141">
        <v>0.68593012052413249</v>
      </c>
      <c r="O132" s="141">
        <v>1.0248602977242915</v>
      </c>
      <c r="P132" s="142">
        <v>-0.76662778176226587</v>
      </c>
    </row>
    <row r="133" spans="1:16" x14ac:dyDescent="0.6">
      <c r="A133" s="126">
        <v>465.24329999999998</v>
      </c>
      <c r="B133" s="137" t="str">
        <f>VLOOKUP(A133,[1]Sheet1!$K$1:$N$150,3,FALSE)</f>
        <v>[+H-H2O]</v>
      </c>
      <c r="C133" s="127" t="str">
        <f>VLOOKUP(A133,'Table S1'!$A$3:$AE$154,2,FALSE)</f>
        <v>LPA 22:6</v>
      </c>
      <c r="D133" s="156" t="s">
        <v>150</v>
      </c>
      <c r="E133" s="141">
        <v>-0.6034167200150079</v>
      </c>
      <c r="F133" s="141">
        <v>-0.50284726667917312</v>
      </c>
      <c r="G133" s="141">
        <v>-0.38791074858107638</v>
      </c>
      <c r="H133" s="142">
        <v>1.4941747352752566</v>
      </c>
      <c r="I133" s="143">
        <v>-1.0415122604503599</v>
      </c>
      <c r="J133" s="141">
        <v>-0.511287836948358</v>
      </c>
      <c r="K133" s="141">
        <v>0.30298538485828697</v>
      </c>
      <c r="L133" s="142">
        <v>1.2498147125404335</v>
      </c>
      <c r="M133" s="143">
        <v>-1.1440932725710815</v>
      </c>
      <c r="N133" s="141">
        <v>0.21698320686693065</v>
      </c>
      <c r="O133" s="141">
        <v>-0.31561193726098768</v>
      </c>
      <c r="P133" s="142">
        <v>1.2427220029651449</v>
      </c>
    </row>
    <row r="134" spans="1:16" x14ac:dyDescent="0.6">
      <c r="A134" s="126">
        <v>440.27789999999999</v>
      </c>
      <c r="B134" s="137" t="str">
        <f>VLOOKUP(A134,[1]Sheet1!$K$1:$N$150,3,FALSE)</f>
        <v>[M+H]+</v>
      </c>
      <c r="C134" s="127" t="str">
        <f>VLOOKUP(A134,'Table S1'!$A$3:$AE$154,2,FALSE)</f>
        <v>LPC 12:0</v>
      </c>
      <c r="D134" s="156" t="s">
        <v>150</v>
      </c>
      <c r="E134" s="141">
        <v>0.23768637076408908</v>
      </c>
      <c r="F134" s="141">
        <v>-0.83982517669977896</v>
      </c>
      <c r="G134" s="141">
        <v>-0.71305911229226548</v>
      </c>
      <c r="H134" s="142">
        <v>1.3151979182279554</v>
      </c>
      <c r="I134" s="143">
        <v>-1.3377213470101088</v>
      </c>
      <c r="J134" s="141">
        <v>-0.16388039293856049</v>
      </c>
      <c r="K134" s="141">
        <v>0.5831093051069699</v>
      </c>
      <c r="L134" s="142">
        <v>0.91849243484169774</v>
      </c>
      <c r="M134" s="143">
        <v>0.36610783708044609</v>
      </c>
      <c r="N134" s="141">
        <v>-0.90306599813177191</v>
      </c>
      <c r="O134" s="141">
        <v>-0.70780848502220028</v>
      </c>
      <c r="P134" s="142">
        <v>1.2447666460735209</v>
      </c>
    </row>
    <row r="135" spans="1:16" x14ac:dyDescent="0.6">
      <c r="A135" s="126">
        <v>667.44140000000004</v>
      </c>
      <c r="B135" s="137" t="str">
        <f>VLOOKUP(A135,[1]Sheet1!$K$1:$N$150,3,FALSE)</f>
        <v>[M-H]-</v>
      </c>
      <c r="C135" s="127" t="str">
        <f>VLOOKUP(A135,'Table S1'!$A$3:$AE$154,2,FALSE)</f>
        <v xml:space="preserve">PA 34:4 </v>
      </c>
      <c r="D135" s="156" t="s">
        <v>150</v>
      </c>
      <c r="E135" s="141">
        <v>-0.67725639793549153</v>
      </c>
      <c r="F135" s="141">
        <v>-0.81005177007970552</v>
      </c>
      <c r="G135" s="141">
        <v>0.11951583492979266</v>
      </c>
      <c r="H135" s="142">
        <v>1.3677923330854043</v>
      </c>
      <c r="I135" s="143">
        <v>0.34412360080584314</v>
      </c>
      <c r="J135" s="141">
        <v>-1.4912022701586516</v>
      </c>
      <c r="K135" s="141">
        <v>0.57353933467640417</v>
      </c>
      <c r="L135" s="142">
        <v>0.57353933467640417</v>
      </c>
      <c r="M135" s="143">
        <v>-7.0947565476060084E-2</v>
      </c>
      <c r="N135" s="141">
        <v>-1.0642134821409031</v>
      </c>
      <c r="O135" s="141">
        <v>-0.21284269642818024</v>
      </c>
      <c r="P135" s="142">
        <v>1.3480037440451473</v>
      </c>
    </row>
    <row r="136" spans="1:16" x14ac:dyDescent="0.6">
      <c r="A136" s="126">
        <v>744.49390000000005</v>
      </c>
      <c r="B136" s="137" t="str">
        <f>VLOOKUP(A136,[1]Sheet1!$K$1:$N$150,3,FALSE)</f>
        <v>[M+K]+</v>
      </c>
      <c r="C136" s="127" t="str">
        <f>VLOOKUP(A136,'Table S1'!$A$3:$AE$154,2,FALSE)</f>
        <v>PC  30:0</v>
      </c>
      <c r="D136" s="156" t="s">
        <v>150</v>
      </c>
      <c r="E136" s="141">
        <v>-0.89026187224077025</v>
      </c>
      <c r="F136" s="141">
        <v>-0.26500250518003743</v>
      </c>
      <c r="G136" s="141">
        <v>-0.27965702159552319</v>
      </c>
      <c r="H136" s="142">
        <v>1.4349213990163308</v>
      </c>
      <c r="I136" s="143">
        <v>-1.1137522108003326</v>
      </c>
      <c r="J136" s="141">
        <v>-0.54945109066149733</v>
      </c>
      <c r="K136" s="141">
        <v>0.63855126752552438</v>
      </c>
      <c r="L136" s="142">
        <v>1.0246520339363061</v>
      </c>
      <c r="M136" s="143">
        <v>-1.0725759029433048</v>
      </c>
      <c r="N136" s="141">
        <v>-2.6592790982065101E-2</v>
      </c>
      <c r="O136" s="141">
        <v>-0.23933511883858832</v>
      </c>
      <c r="P136" s="142">
        <v>1.3385038127639597</v>
      </c>
    </row>
    <row r="137" spans="1:16" x14ac:dyDescent="0.6">
      <c r="A137" s="126">
        <v>770.5095</v>
      </c>
      <c r="B137" s="137" t="str">
        <f>VLOOKUP(A137,[1]Sheet1!$K$1:$N$150,3,FALSE)</f>
        <v>[M+K]+</v>
      </c>
      <c r="C137" s="127" t="str">
        <f>VLOOKUP(A137,'Table S1'!$A$3:$AE$154,2,FALSE)</f>
        <v>PC  32:1</v>
      </c>
      <c r="D137" s="156" t="s">
        <v>150</v>
      </c>
      <c r="E137" s="141">
        <v>-0.68875850359501933</v>
      </c>
      <c r="F137" s="141">
        <v>-0.40615841840331862</v>
      </c>
      <c r="G137" s="141">
        <v>-0.39095123893111966</v>
      </c>
      <c r="H137" s="142">
        <v>1.4858681609294571</v>
      </c>
      <c r="I137" s="143">
        <v>-1.0348178364280727</v>
      </c>
      <c r="J137" s="141">
        <v>-0.672178294250525</v>
      </c>
      <c r="K137" s="141">
        <v>0.75247705001841048</v>
      </c>
      <c r="L137" s="142">
        <v>0.95451908066018665</v>
      </c>
      <c r="M137" s="143">
        <v>-1.0055711748473091</v>
      </c>
      <c r="N137" s="141">
        <v>-0.16189467894367171</v>
      </c>
      <c r="O137" s="141">
        <v>-0.21661964084012322</v>
      </c>
      <c r="P137" s="142">
        <v>1.3840854946311025</v>
      </c>
    </row>
    <row r="138" spans="1:16" x14ac:dyDescent="0.6">
      <c r="A138" s="126">
        <v>768.49549999999999</v>
      </c>
      <c r="B138" s="137" t="str">
        <f>VLOOKUP(A138,[1]Sheet1!$K$1:$N$150,3,FALSE)</f>
        <v>[M+K]+</v>
      </c>
      <c r="C138" s="127" t="str">
        <f>VLOOKUP(A138,'Table S1'!$A$3:$AE$154,2,FALSE)</f>
        <v>PC  32:2</v>
      </c>
      <c r="D138" s="156" t="s">
        <v>150</v>
      </c>
      <c r="E138" s="141">
        <v>-0.82062700655601073</v>
      </c>
      <c r="F138" s="141">
        <v>-0.42743290920212124</v>
      </c>
      <c r="G138" s="141">
        <v>-0.20211943768472412</v>
      </c>
      <c r="H138" s="142">
        <v>1.4501793534428571</v>
      </c>
      <c r="I138" s="143">
        <v>-0.78705395298840553</v>
      </c>
      <c r="J138" s="141">
        <v>-0.57240287490065855</v>
      </c>
      <c r="K138" s="141">
        <v>-7.1550359362582139E-2</v>
      </c>
      <c r="L138" s="142">
        <v>1.4310071872516472</v>
      </c>
      <c r="M138" s="143">
        <v>-1.1061831062021179</v>
      </c>
      <c r="N138" s="141">
        <v>-2.8075713355383791E-2</v>
      </c>
      <c r="O138" s="141">
        <v>-0.18529970814553279</v>
      </c>
      <c r="P138" s="142">
        <v>1.3195585277030346</v>
      </c>
    </row>
    <row r="139" spans="1:16" x14ac:dyDescent="0.6">
      <c r="A139" s="126">
        <v>794.50959999999998</v>
      </c>
      <c r="B139" s="137" t="str">
        <f>VLOOKUP(A139,[1]Sheet1!$K$1:$N$150,3,FALSE)</f>
        <v>[M+K]+</v>
      </c>
      <c r="C139" s="127" t="str">
        <f>VLOOKUP(A139,'Table S1'!$A$3:$AE$154,2,FALSE)</f>
        <v>PC  34:3</v>
      </c>
      <c r="D139" s="156" t="s">
        <v>150</v>
      </c>
      <c r="E139" s="141">
        <v>-1.020106719552127</v>
      </c>
      <c r="F139" s="141">
        <v>-0.32941819292028479</v>
      </c>
      <c r="G139" s="141">
        <v>-1.0896785007541919E-2</v>
      </c>
      <c r="H139" s="142">
        <v>1.3604216974799508</v>
      </c>
      <c r="I139" s="143">
        <v>-1.306761381692608</v>
      </c>
      <c r="J139" s="141">
        <v>-0.25628976251114077</v>
      </c>
      <c r="K139" s="141">
        <v>0.73090043382806924</v>
      </c>
      <c r="L139" s="142">
        <v>0.83215071037568022</v>
      </c>
      <c r="M139" s="143">
        <v>-0.93623156836140653</v>
      </c>
      <c r="N139" s="141">
        <v>0.18165687147310858</v>
      </c>
      <c r="O139" s="141">
        <v>-0.57291782541518932</v>
      </c>
      <c r="P139" s="142">
        <v>1.3274925223034872</v>
      </c>
    </row>
    <row r="140" spans="1:16" x14ac:dyDescent="0.6">
      <c r="A140" s="126">
        <v>820.52530000000002</v>
      </c>
      <c r="B140" s="137" t="str">
        <f>VLOOKUP(A140,[1]Sheet1!$K$1:$N$150,3,FALSE)</f>
        <v>[M+K]+</v>
      </c>
      <c r="C140" s="127" t="str">
        <f>VLOOKUP(A140,'Table S1'!$A$3:$AE$154,2,FALSE)</f>
        <v>PC  36:4</v>
      </c>
      <c r="D140" s="156" t="s">
        <v>150</v>
      </c>
      <c r="E140" s="141">
        <v>-0.90575617281207499</v>
      </c>
      <c r="F140" s="141">
        <v>-0.38502248067705924</v>
      </c>
      <c r="G140" s="141">
        <v>-0.12866127839520516</v>
      </c>
      <c r="H140" s="142">
        <v>1.41943993188434</v>
      </c>
      <c r="I140" s="143">
        <v>-1.2350349128491696</v>
      </c>
      <c r="J140" s="141">
        <v>-0.39089159187467526</v>
      </c>
      <c r="K140" s="141">
        <v>0.81904716818876544</v>
      </c>
      <c r="L140" s="142">
        <v>0.80687933653507937</v>
      </c>
      <c r="M140" s="143">
        <v>-0.93180105779335842</v>
      </c>
      <c r="N140" s="141">
        <v>-0.28351162676648384</v>
      </c>
      <c r="O140" s="141">
        <v>-0.20255211409330731</v>
      </c>
      <c r="P140" s="142">
        <v>1.4178647986531481</v>
      </c>
    </row>
    <row r="141" spans="1:16" x14ac:dyDescent="0.6">
      <c r="A141" s="126">
        <v>802.53570000000002</v>
      </c>
      <c r="B141" s="137" t="str">
        <f>VLOOKUP(A141,[1]Sheet1!$K$1:$N$150,3,FALSE)</f>
        <v>[M+Na]+</v>
      </c>
      <c r="C141" s="127" t="str">
        <f>VLOOKUP(A141,'Table S1'!$A$3:$AE$154,2,FALSE)</f>
        <v>PC  36:5</v>
      </c>
      <c r="D141" s="156" t="s">
        <v>150</v>
      </c>
      <c r="E141" s="141">
        <v>-1.0143336368190259</v>
      </c>
      <c r="F141" s="141">
        <v>-0.25119861225298662</v>
      </c>
      <c r="G141" s="141">
        <v>-0.11129052441588025</v>
      </c>
      <c r="H141" s="142">
        <v>1.3768227734878955</v>
      </c>
      <c r="I141" s="143">
        <v>-1.4892013372728841</v>
      </c>
      <c r="J141" s="141">
        <v>0.56370898077561127</v>
      </c>
      <c r="K141" s="141">
        <v>0.328129108212669</v>
      </c>
      <c r="L141" s="142">
        <v>0.59736324828460385</v>
      </c>
      <c r="M141" s="143">
        <v>-0.71363660347653823</v>
      </c>
      <c r="N141" s="141">
        <v>-0.51677133355197569</v>
      </c>
      <c r="O141" s="141">
        <v>-0.24115995565758849</v>
      </c>
      <c r="P141" s="142">
        <v>1.4715678926861013</v>
      </c>
    </row>
    <row r="142" spans="1:16" x14ac:dyDescent="0.6">
      <c r="A142" s="126">
        <v>608.35649999999998</v>
      </c>
      <c r="B142" s="137" t="str">
        <f>VLOOKUP(A142,[1]Sheet1!$K$1:$N$150,3,FALSE)</f>
        <v>[M-H]-</v>
      </c>
      <c r="C142" s="127" t="str">
        <f>VLOOKUP(A142,'Table S1'!$A$3:$AE$154,2,FALSE)</f>
        <v xml:space="preserve">PC 16:0/5:0(COOH)  </v>
      </c>
      <c r="D142" s="156" t="s">
        <v>150</v>
      </c>
      <c r="E142" s="141">
        <v>-0.73498009787098728</v>
      </c>
      <c r="F142" s="141">
        <v>-0.57260077392274578</v>
      </c>
      <c r="G142" s="141">
        <v>-0.14528676353263725</v>
      </c>
      <c r="H142" s="142">
        <v>1.4528676353263699</v>
      </c>
      <c r="I142" s="143">
        <v>-1.3128811951727566</v>
      </c>
      <c r="J142" s="141">
        <v>-0.24637616259026074</v>
      </c>
      <c r="K142" s="141">
        <v>0.779628678881508</v>
      </c>
      <c r="L142" s="142">
        <v>0.779628678881508</v>
      </c>
      <c r="M142" s="143">
        <v>-1.0161099899444481</v>
      </c>
      <c r="N142" s="141">
        <v>-0.41820064048953376</v>
      </c>
      <c r="O142" s="141">
        <v>9.9091718027640358E-2</v>
      </c>
      <c r="P142" s="142">
        <v>1.3352189124063394</v>
      </c>
    </row>
    <row r="143" spans="1:16" x14ac:dyDescent="0.6">
      <c r="A143" s="126">
        <v>754.47829999999999</v>
      </c>
      <c r="B143" s="137" t="str">
        <f>VLOOKUP(A143,[1]Sheet1!$K$1:$N$150,3,FALSE)</f>
        <v>[M+K]+</v>
      </c>
      <c r="C143" s="127" t="str">
        <f>VLOOKUP(A143,'Table S1'!$A$3:$AE$154,2,FALSE)</f>
        <v>PE  34:2</v>
      </c>
      <c r="D143" s="156" t="s">
        <v>150</v>
      </c>
      <c r="E143" s="141">
        <v>-0.15392577331849244</v>
      </c>
      <c r="F143" s="141">
        <v>-0.39266778907779071</v>
      </c>
      <c r="G143" s="141">
        <v>-0.88271718984687275</v>
      </c>
      <c r="H143" s="142">
        <v>1.4293107522431585</v>
      </c>
      <c r="I143" s="143">
        <v>-1.4448538863219782</v>
      </c>
      <c r="J143" s="141">
        <v>0.18665576521862956</v>
      </c>
      <c r="K143" s="141">
        <v>0.42170376586431141</v>
      </c>
      <c r="L143" s="142">
        <v>0.83649435523904314</v>
      </c>
      <c r="M143" s="143">
        <v>-1.0105224371563257</v>
      </c>
      <c r="N143" s="141">
        <v>0.3167309131385494</v>
      </c>
      <c r="O143" s="141">
        <v>-0.55804970410125498</v>
      </c>
      <c r="P143" s="142">
        <v>1.2518412281190305</v>
      </c>
    </row>
    <row r="144" spans="1:16" x14ac:dyDescent="0.6">
      <c r="A144" s="126">
        <v>768.55370000000005</v>
      </c>
      <c r="B144" s="137" t="str">
        <f>VLOOKUP(A144,[1]Sheet1!$K$1:$N$150,3,FALSE)</f>
        <v>[M+Na]+</v>
      </c>
      <c r="C144" s="127" t="str">
        <f>VLOOKUP(A144,'Table S1'!$A$3:$AE$154,2,FALSE)</f>
        <v>PE  36:1</v>
      </c>
      <c r="D144" s="156" t="s">
        <v>150</v>
      </c>
      <c r="E144" s="141">
        <v>-0.95240470011749379</v>
      </c>
      <c r="F144" s="141">
        <v>-0.38188207782488864</v>
      </c>
      <c r="G144" s="141">
        <v>-5.9812855562934357E-2</v>
      </c>
      <c r="H144" s="142">
        <v>1.3940996335053171</v>
      </c>
      <c r="I144" s="141">
        <v>-1.201533042613014</v>
      </c>
      <c r="J144" s="141">
        <v>-0.44551225175538717</v>
      </c>
      <c r="K144" s="141">
        <v>0.85052338971483032</v>
      </c>
      <c r="L144" s="142">
        <v>0.79652190465357109</v>
      </c>
      <c r="M144" s="141">
        <v>1.2558275374183823</v>
      </c>
      <c r="N144" s="141">
        <v>-1.0883838657625973</v>
      </c>
      <c r="O144" s="141">
        <v>-0.41860917913946072</v>
      </c>
      <c r="P144" s="142">
        <v>0.25116550748367689</v>
      </c>
    </row>
    <row r="145" spans="1:16" x14ac:dyDescent="0.6">
      <c r="A145" s="126">
        <v>774.44989999999996</v>
      </c>
      <c r="B145" s="137" t="str">
        <f>VLOOKUP(A145,[1]Sheet1!$K$1:$N$150,3,FALSE)</f>
        <v>[M+K]+</v>
      </c>
      <c r="C145" s="127" t="str">
        <f>VLOOKUP(A145,'Table S1'!$A$3:$AE$154,2,FALSE)</f>
        <v>PE  36:6</v>
      </c>
      <c r="D145" s="157" t="s">
        <v>150</v>
      </c>
      <c r="E145" s="141">
        <v>-0.16489638688004177</v>
      </c>
      <c r="F145" s="141">
        <v>-0.58347952280630111</v>
      </c>
      <c r="G145" s="141">
        <v>-0.71032289732941056</v>
      </c>
      <c r="H145" s="142">
        <v>1.458698807015756</v>
      </c>
      <c r="I145" s="141">
        <v>1.9564115322841805E-2</v>
      </c>
      <c r="J145" s="141">
        <v>0.72387226694517393</v>
      </c>
      <c r="K145" s="141">
        <v>0.67691839017035227</v>
      </c>
      <c r="L145" s="142">
        <v>-1.4203547724383749</v>
      </c>
      <c r="M145" s="141">
        <v>-0.41719890287905398</v>
      </c>
      <c r="N145" s="141">
        <v>-0.14658339830886105</v>
      </c>
      <c r="O145" s="141">
        <v>-0.86822474382938208</v>
      </c>
      <c r="P145" s="142">
        <v>1.4320070450172873</v>
      </c>
    </row>
    <row r="146" spans="1:16" ht="14.25" x14ac:dyDescent="0.65">
      <c r="A146" s="123">
        <v>769.56200000000001</v>
      </c>
      <c r="B146" s="137" t="str">
        <f>VLOOKUP(A146,[1]Sheet1!$K$1:$N$150,3,FALSE)</f>
        <v>[M+K]+</v>
      </c>
      <c r="C146" s="127" t="str">
        <f>VLOOKUP(A146,'Table S1'!$A$3:$AE$154,2,FALSE)</f>
        <v xml:space="preserve">SM d36:1 </v>
      </c>
      <c r="D146" s="157" t="s">
        <v>150</v>
      </c>
      <c r="E146" s="148">
        <v>-0.93051945801521918</v>
      </c>
      <c r="F146" s="148">
        <v>-0.37918667914120174</v>
      </c>
      <c r="G146" s="148">
        <v>-9.7704543091597873E-2</v>
      </c>
      <c r="H146" s="149">
        <v>1.4074106802480193</v>
      </c>
      <c r="I146" s="148">
        <v>-1.1583235858801939</v>
      </c>
      <c r="J146" s="148">
        <v>-0.51233543221623956</v>
      </c>
      <c r="K146" s="148">
        <v>0.84646723583552652</v>
      </c>
      <c r="L146" s="149">
        <v>0.82419178226090739</v>
      </c>
      <c r="M146" s="148">
        <v>-0.81558756133532617</v>
      </c>
      <c r="N146" s="148">
        <v>-0.26575325032274671</v>
      </c>
      <c r="O146" s="148">
        <v>-0.37572011252526283</v>
      </c>
      <c r="P146" s="149">
        <v>1.4570609241833352</v>
      </c>
    </row>
    <row r="147" spans="1:16" x14ac:dyDescent="0.6">
      <c r="A147" s="124">
        <f>COUNT(A5:A145)</f>
        <v>141</v>
      </c>
      <c r="C147" s="125" t="s">
        <v>302</v>
      </c>
    </row>
  </sheetData>
  <autoFilter ref="A3:P3" xr:uid="{441A2420-FECD-45F6-B4D7-7D6E94A2BA22}"/>
  <mergeCells count="4">
    <mergeCell ref="E1:P1"/>
    <mergeCell ref="E2:H2"/>
    <mergeCell ref="I2:L2"/>
    <mergeCell ref="M2:P2"/>
  </mergeCells>
  <conditionalFormatting sqref="I2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2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5:L145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5:P14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5:H145 E1:E2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4:P145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46:H14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146:L14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146:P14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16FC-CAB1-4AD1-8EBA-0287C11EDC25}">
  <dimension ref="A1:BP66"/>
  <sheetViews>
    <sheetView topLeftCell="A55" workbookViewId="0">
      <selection activeCell="S64" sqref="S64"/>
    </sheetView>
  </sheetViews>
  <sheetFormatPr defaultRowHeight="13" x14ac:dyDescent="0.6"/>
  <cols>
    <col min="1" max="1" width="14.90625" style="59" customWidth="1"/>
    <col min="2" max="2" width="8.7265625" style="59"/>
    <col min="3" max="3" width="15.36328125" style="59" customWidth="1"/>
    <col min="4" max="4" width="13.54296875" style="59" customWidth="1"/>
    <col min="5" max="5" width="8.81640625" style="23" hidden="1" customWidth="1"/>
    <col min="6" max="6" width="10.54296875" style="23" customWidth="1"/>
    <col min="7" max="7" width="7.36328125" style="17" customWidth="1"/>
    <col min="8" max="8" width="11.453125" style="17" customWidth="1"/>
    <col min="9" max="9" width="6.1796875" style="17" customWidth="1"/>
    <col min="10" max="10" width="7.08984375" style="23" customWidth="1"/>
    <col min="11" max="11" width="5.6328125" style="17" customWidth="1"/>
    <col min="12" max="12" width="9.90625" style="17" customWidth="1"/>
    <col min="13" max="13" width="4.6328125" style="17" customWidth="1"/>
    <col min="14" max="14" width="5.453125" style="23" customWidth="1"/>
    <col min="15" max="15" width="8.7265625" style="17"/>
    <col min="16" max="16" width="9.90625" style="23" customWidth="1"/>
    <col min="17" max="17" width="8.7265625" style="17"/>
    <col min="18" max="18" width="8.7265625" style="23"/>
    <col min="19" max="19" width="12.6328125" style="17" customWidth="1"/>
    <col min="20" max="20" width="8.7265625" style="17"/>
    <col min="21" max="21" width="8.7265625" style="176"/>
    <col min="22" max="22" width="14.453125" style="172" customWidth="1"/>
    <col min="23" max="23" width="0" style="172" hidden="1" customWidth="1"/>
    <col min="24" max="24" width="8.7265625" style="172"/>
    <col min="25" max="25" width="0" style="172" hidden="1" customWidth="1"/>
    <col min="26" max="26" width="9.40625" style="172" bestFit="1" customWidth="1"/>
    <col min="27" max="27" width="8.7265625" style="172"/>
    <col min="28" max="39" width="8.7265625" style="17"/>
    <col min="40" max="47" width="8.7265625" style="18"/>
  </cols>
  <sheetData>
    <row r="1" spans="1:68" ht="13.75" thickBot="1" x14ac:dyDescent="0.75">
      <c r="G1" s="166" t="s">
        <v>154</v>
      </c>
      <c r="H1" s="167"/>
      <c r="I1" s="167"/>
      <c r="J1" s="168"/>
      <c r="K1" s="167" t="s">
        <v>155</v>
      </c>
      <c r="L1" s="167"/>
      <c r="M1" s="167"/>
      <c r="N1" s="168"/>
      <c r="O1" s="167" t="s">
        <v>156</v>
      </c>
      <c r="P1" s="168"/>
      <c r="Q1" s="167" t="s">
        <v>160</v>
      </c>
      <c r="R1" s="168"/>
      <c r="U1" s="170"/>
      <c r="V1" s="171"/>
      <c r="X1" s="173"/>
      <c r="Y1" s="173"/>
    </row>
    <row r="2" spans="1:68" s="73" customFormat="1" ht="37.5" thickTop="1" thickBot="1" x14ac:dyDescent="0.75">
      <c r="A2" s="62" t="s">
        <v>48</v>
      </c>
      <c r="B2" s="62" t="s">
        <v>49</v>
      </c>
      <c r="C2" s="63" t="s">
        <v>50</v>
      </c>
      <c r="D2" s="62" t="s">
        <v>1</v>
      </c>
      <c r="E2" s="64" t="s">
        <v>51</v>
      </c>
      <c r="F2" s="65" t="s">
        <v>293</v>
      </c>
      <c r="G2" s="66" t="s">
        <v>52</v>
      </c>
      <c r="H2" s="66" t="s">
        <v>53</v>
      </c>
      <c r="I2" s="66" t="s">
        <v>54</v>
      </c>
      <c r="J2" s="64" t="s">
        <v>55</v>
      </c>
      <c r="K2" s="66" t="s">
        <v>52</v>
      </c>
      <c r="L2" s="66" t="s">
        <v>53</v>
      </c>
      <c r="M2" s="66" t="s">
        <v>54</v>
      </c>
      <c r="N2" s="64" t="s">
        <v>55</v>
      </c>
      <c r="O2" s="66" t="s">
        <v>52</v>
      </c>
      <c r="P2" s="64" t="s">
        <v>53</v>
      </c>
      <c r="Q2" s="67"/>
      <c r="R2" s="68"/>
      <c r="S2" s="69"/>
      <c r="T2" s="69"/>
      <c r="U2" s="174"/>
      <c r="V2" s="175"/>
      <c r="W2" s="175"/>
      <c r="X2" s="175"/>
      <c r="Y2" s="175"/>
      <c r="Z2" s="175"/>
      <c r="AA2" s="175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70"/>
      <c r="AO2" s="70"/>
      <c r="AP2" s="70"/>
      <c r="AQ2" s="70"/>
      <c r="AR2" s="70"/>
      <c r="AS2" s="70"/>
      <c r="AT2" s="70"/>
      <c r="AU2" s="70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2"/>
    </row>
    <row r="3" spans="1:68" ht="14" thickTop="1" x14ac:dyDescent="0.6">
      <c r="A3" s="74" t="s">
        <v>14</v>
      </c>
      <c r="B3" s="60">
        <v>834.52779999999996</v>
      </c>
      <c r="C3" s="60" t="str">
        <f>VLOOKUP(B3,'Table S1'!$A$3:$AE$154,2,FALSE)</f>
        <v xml:space="preserve">PS 40:6 </v>
      </c>
      <c r="D3" s="60" t="s">
        <v>232</v>
      </c>
      <c r="E3" s="24" t="s">
        <v>88</v>
      </c>
      <c r="F3" s="25" t="s">
        <v>61</v>
      </c>
      <c r="G3" s="26" t="s">
        <v>56</v>
      </c>
      <c r="H3" s="26" t="s">
        <v>66</v>
      </c>
      <c r="I3" s="26"/>
      <c r="J3" s="27"/>
      <c r="K3" s="26"/>
      <c r="L3" s="26" t="s">
        <v>62</v>
      </c>
      <c r="M3" s="26" t="s">
        <v>62</v>
      </c>
      <c r="N3" s="27"/>
      <c r="O3" s="26"/>
      <c r="P3" s="27" t="s">
        <v>62</v>
      </c>
      <c r="Q3" s="26"/>
      <c r="R3" s="27"/>
      <c r="Z3" s="177"/>
      <c r="AN3" s="17"/>
      <c r="AO3" s="17"/>
      <c r="AP3" s="17"/>
      <c r="AQ3" s="17"/>
      <c r="AR3" s="17"/>
      <c r="AS3" s="17"/>
      <c r="AT3" s="17"/>
      <c r="AU3" s="17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2"/>
    </row>
    <row r="4" spans="1:68" ht="13.25" x14ac:dyDescent="0.6">
      <c r="A4" s="74" t="s">
        <v>14</v>
      </c>
      <c r="B4" s="60">
        <v>732.48149999999998</v>
      </c>
      <c r="C4" s="60" t="str">
        <f>VLOOKUP(B4,'Table S1'!$A$3:$AE$154,2,FALSE)</f>
        <v>PC 30:2;O2</v>
      </c>
      <c r="D4" s="60" t="s">
        <v>232</v>
      </c>
      <c r="E4" s="22" t="s">
        <v>64</v>
      </c>
      <c r="F4" s="20" t="s">
        <v>58</v>
      </c>
      <c r="G4" s="77">
        <v>0.75</v>
      </c>
      <c r="H4" s="17" t="s">
        <v>298</v>
      </c>
      <c r="P4" s="23" t="s">
        <v>62</v>
      </c>
      <c r="Z4" s="177"/>
      <c r="AN4" s="17"/>
      <c r="AO4" s="17"/>
      <c r="AP4" s="17"/>
      <c r="AQ4" s="17"/>
      <c r="AR4" s="17"/>
      <c r="AS4" s="17"/>
      <c r="AT4" s="17"/>
      <c r="AU4" s="17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2"/>
    </row>
    <row r="5" spans="1:68" ht="13.25" x14ac:dyDescent="0.6">
      <c r="A5" s="74" t="s">
        <v>14</v>
      </c>
      <c r="B5" s="60">
        <v>909.54809999999998</v>
      </c>
      <c r="C5" s="60" t="str">
        <f>VLOOKUP(B5,'Table S1'!$A$3:$AE$154,2,FALSE)</f>
        <v xml:space="preserve">PI 40:6 </v>
      </c>
      <c r="D5" s="60" t="s">
        <v>232</v>
      </c>
      <c r="E5" s="22" t="s">
        <v>92</v>
      </c>
      <c r="F5" s="20" t="s">
        <v>58</v>
      </c>
      <c r="G5" s="17" t="s">
        <v>56</v>
      </c>
      <c r="H5" s="17" t="s">
        <v>66</v>
      </c>
      <c r="K5" s="17" t="s">
        <v>63</v>
      </c>
      <c r="L5" s="17" t="s">
        <v>76</v>
      </c>
      <c r="M5" s="17" t="s">
        <v>62</v>
      </c>
      <c r="P5" s="23" t="s">
        <v>62</v>
      </c>
      <c r="Z5" s="177"/>
      <c r="AN5" s="17"/>
      <c r="AO5" s="17"/>
      <c r="AP5" s="17"/>
      <c r="AQ5" s="17"/>
      <c r="AR5" s="17"/>
      <c r="AS5" s="17"/>
      <c r="AT5" s="17"/>
      <c r="AU5" s="17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2"/>
    </row>
    <row r="6" spans="1:68" ht="13.25" x14ac:dyDescent="0.6">
      <c r="A6" s="74" t="s">
        <v>14</v>
      </c>
      <c r="B6" s="60">
        <v>861.54830000000004</v>
      </c>
      <c r="C6" s="60" t="str">
        <f>VLOOKUP(B6,'Table S1'!$A$3:$AE$154,2,FALSE)</f>
        <v xml:space="preserve">PI 36:2 </v>
      </c>
      <c r="D6" s="60" t="s">
        <v>232</v>
      </c>
      <c r="E6" s="22" t="s">
        <v>90</v>
      </c>
      <c r="F6" s="20" t="s">
        <v>58</v>
      </c>
      <c r="G6" s="17" t="s">
        <v>56</v>
      </c>
      <c r="H6" s="17" t="s">
        <v>60</v>
      </c>
      <c r="K6" s="17" t="s">
        <v>63</v>
      </c>
      <c r="L6" s="17" t="s">
        <v>157</v>
      </c>
      <c r="Z6" s="177"/>
      <c r="AN6" s="17"/>
      <c r="AO6" s="17"/>
      <c r="AP6" s="17"/>
      <c r="AQ6" s="17"/>
      <c r="AR6" s="17"/>
      <c r="AS6" s="17"/>
      <c r="AT6" s="17"/>
      <c r="AU6" s="17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2"/>
    </row>
    <row r="7" spans="1:68" ht="13.25" x14ac:dyDescent="0.6">
      <c r="A7" s="74" t="s">
        <v>14</v>
      </c>
      <c r="B7" s="60">
        <v>835.53179999999998</v>
      </c>
      <c r="C7" s="60" t="str">
        <f>VLOOKUP(B7,'Table S1'!$A$3:$AE$154,2,FALSE)</f>
        <v xml:space="preserve">PI 34:1 </v>
      </c>
      <c r="D7" s="60" t="s">
        <v>232</v>
      </c>
      <c r="E7" s="22" t="s">
        <v>89</v>
      </c>
      <c r="F7" s="20" t="s">
        <v>58</v>
      </c>
      <c r="G7" s="17" t="s">
        <v>56</v>
      </c>
      <c r="H7" s="17" t="s">
        <v>68</v>
      </c>
      <c r="K7" s="17" t="s">
        <v>63</v>
      </c>
      <c r="L7" s="17" t="s">
        <v>65</v>
      </c>
      <c r="M7" s="17" t="s">
        <v>62</v>
      </c>
      <c r="P7" s="23" t="s">
        <v>62</v>
      </c>
      <c r="Z7" s="177"/>
      <c r="AN7" s="17"/>
      <c r="AO7" s="17"/>
      <c r="AP7" s="17"/>
      <c r="AQ7" s="17"/>
      <c r="AR7" s="17"/>
      <c r="AS7" s="17"/>
      <c r="AT7" s="17"/>
      <c r="AU7" s="17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2"/>
    </row>
    <row r="8" spans="1:68" ht="13.25" x14ac:dyDescent="0.6">
      <c r="A8" s="74" t="s">
        <v>14</v>
      </c>
      <c r="B8" s="60">
        <v>837.5471</v>
      </c>
      <c r="C8" s="60" t="str">
        <f>VLOOKUP(B8,'Table S1'!$A$3:$AE$154,2,FALSE)</f>
        <v xml:space="preserve">PI 34:0 </v>
      </c>
      <c r="D8" s="60" t="s">
        <v>232</v>
      </c>
      <c r="E8" s="22" t="s">
        <v>117</v>
      </c>
      <c r="F8" s="57" t="s">
        <v>118</v>
      </c>
      <c r="L8" s="17" t="s">
        <v>62</v>
      </c>
      <c r="M8" s="17" t="s">
        <v>62</v>
      </c>
      <c r="P8" s="23" t="s">
        <v>62</v>
      </c>
      <c r="Z8" s="177"/>
      <c r="AN8" s="17"/>
      <c r="AO8" s="17"/>
      <c r="AP8" s="17"/>
      <c r="AQ8" s="17"/>
      <c r="AR8" s="17"/>
      <c r="AS8" s="17"/>
      <c r="AT8" s="17"/>
      <c r="AU8" s="17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2"/>
    </row>
    <row r="9" spans="1:68" ht="13.25" x14ac:dyDescent="0.6">
      <c r="A9" s="74" t="s">
        <v>14</v>
      </c>
      <c r="B9" s="60">
        <v>745.50250000000005</v>
      </c>
      <c r="C9" s="60" t="str">
        <f>VLOOKUP(B9,'Table S1'!$A$3:$AE$154,2,FALSE)</f>
        <v xml:space="preserve">PG 34:2 </v>
      </c>
      <c r="D9" s="60" t="s">
        <v>232</v>
      </c>
      <c r="E9" s="22" t="s">
        <v>67</v>
      </c>
      <c r="F9" s="20" t="s">
        <v>58</v>
      </c>
      <c r="G9" s="17" t="s">
        <v>65</v>
      </c>
      <c r="H9" s="17" t="s">
        <v>60</v>
      </c>
      <c r="K9" s="17" t="s">
        <v>68</v>
      </c>
      <c r="L9" s="17" t="s">
        <v>63</v>
      </c>
      <c r="M9" s="17" t="s">
        <v>62</v>
      </c>
      <c r="Z9" s="177"/>
      <c r="AN9" s="17"/>
      <c r="AO9" s="17"/>
      <c r="AP9" s="17"/>
      <c r="AQ9" s="17"/>
      <c r="AR9" s="17"/>
      <c r="AS9" s="17"/>
      <c r="AT9" s="17"/>
      <c r="AU9" s="17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2"/>
    </row>
    <row r="10" spans="1:68" ht="13.25" x14ac:dyDescent="0.6">
      <c r="A10" s="74" t="s">
        <v>14</v>
      </c>
      <c r="B10" s="60">
        <v>747.51880000000006</v>
      </c>
      <c r="C10" s="60" t="str">
        <f>VLOOKUP(B10,'Table S1'!$A$3:$AE$154,2,FALSE)</f>
        <v xml:space="preserve">PG 34:1 </v>
      </c>
      <c r="D10" s="60" t="s">
        <v>232</v>
      </c>
      <c r="E10" s="22" t="s">
        <v>70</v>
      </c>
      <c r="F10" s="20" t="s">
        <v>58</v>
      </c>
      <c r="G10" s="17" t="s">
        <v>65</v>
      </c>
      <c r="H10" s="17" t="s">
        <v>63</v>
      </c>
      <c r="Z10" s="177"/>
      <c r="AN10" s="17"/>
      <c r="AO10" s="17"/>
      <c r="AP10" s="17"/>
      <c r="AQ10" s="17"/>
      <c r="AR10" s="17"/>
      <c r="AS10" s="17"/>
      <c r="AT10" s="17"/>
      <c r="AU10" s="17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2"/>
    </row>
    <row r="11" spans="1:68" ht="13.25" x14ac:dyDescent="0.6">
      <c r="A11" s="74" t="s">
        <v>14</v>
      </c>
      <c r="B11" s="60">
        <v>810.50559999999996</v>
      </c>
      <c r="C11" s="60" t="str">
        <f>VLOOKUP(B11,'Table S1'!$A$3:$AE$154,2,FALSE)</f>
        <v>PE  42:11</v>
      </c>
      <c r="D11" s="60" t="s">
        <v>234</v>
      </c>
      <c r="E11" s="22" t="s">
        <v>111</v>
      </c>
      <c r="F11" s="20" t="s">
        <v>118</v>
      </c>
      <c r="Z11" s="177"/>
      <c r="AN11" s="17"/>
      <c r="AO11" s="17"/>
      <c r="AP11" s="17"/>
      <c r="AQ11" s="17"/>
      <c r="AR11" s="17"/>
      <c r="AS11" s="17"/>
      <c r="AT11" s="17"/>
      <c r="AU11" s="17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2"/>
    </row>
    <row r="12" spans="1:68" ht="13.25" x14ac:dyDescent="0.6">
      <c r="A12" s="74" t="s">
        <v>14</v>
      </c>
      <c r="B12" s="60">
        <v>790.53869999999995</v>
      </c>
      <c r="C12" s="60" t="e">
        <f>VLOOKUP(B12,'Table S1'!$A$3:$AE$154,2,FALSE)</f>
        <v>#N/A</v>
      </c>
      <c r="D12" s="60" t="s">
        <v>232</v>
      </c>
      <c r="E12" s="22" t="s">
        <v>86</v>
      </c>
      <c r="F12" s="20" t="s">
        <v>58</v>
      </c>
      <c r="G12" s="17" t="s">
        <v>56</v>
      </c>
      <c r="H12" s="17" t="s">
        <v>66</v>
      </c>
      <c r="K12" s="17" t="s">
        <v>63</v>
      </c>
      <c r="L12" s="17" t="s">
        <v>76</v>
      </c>
      <c r="O12" s="17" t="s">
        <v>72</v>
      </c>
      <c r="P12" s="23" t="s">
        <v>69</v>
      </c>
      <c r="Z12" s="177"/>
      <c r="AN12" s="17"/>
      <c r="AO12" s="17"/>
      <c r="AP12" s="17"/>
      <c r="AQ12" s="17"/>
      <c r="AR12" s="17"/>
      <c r="AS12" s="17"/>
      <c r="AT12" s="17"/>
      <c r="AU12" s="17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2"/>
    </row>
    <row r="13" spans="1:68" ht="13.25" x14ac:dyDescent="0.6">
      <c r="A13" s="74" t="s">
        <v>14</v>
      </c>
      <c r="B13" s="60">
        <v>904.55960000000005</v>
      </c>
      <c r="C13" s="60" t="str">
        <f>VLOOKUP(B13,'Table S1'!$A$3:$AE$154,2,FALSE)</f>
        <v>PC O-44:11</v>
      </c>
      <c r="D13" s="60" t="s">
        <v>230</v>
      </c>
      <c r="E13" s="22"/>
      <c r="F13" s="56" t="s">
        <v>118</v>
      </c>
      <c r="Z13" s="177"/>
      <c r="AN13" s="17"/>
      <c r="AO13" s="17"/>
      <c r="AP13" s="17"/>
      <c r="AQ13" s="17"/>
      <c r="AR13" s="17"/>
      <c r="AS13" s="17"/>
      <c r="AT13" s="17"/>
      <c r="AU13" s="17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2"/>
    </row>
    <row r="14" spans="1:68" x14ac:dyDescent="0.6">
      <c r="A14" s="74" t="s">
        <v>14</v>
      </c>
      <c r="B14" s="60">
        <v>874.55539999999996</v>
      </c>
      <c r="C14" s="60" t="s">
        <v>104</v>
      </c>
      <c r="D14" s="60" t="s">
        <v>94</v>
      </c>
      <c r="E14" s="22" t="s">
        <v>105</v>
      </c>
      <c r="F14" s="20" t="s">
        <v>58</v>
      </c>
      <c r="G14" s="17" t="s">
        <v>60</v>
      </c>
      <c r="H14" s="17" t="s">
        <v>66</v>
      </c>
      <c r="K14" s="17" t="s">
        <v>72</v>
      </c>
      <c r="L14" s="17" t="s">
        <v>157</v>
      </c>
      <c r="O14" s="17" t="s">
        <v>76</v>
      </c>
      <c r="P14" s="23" t="s">
        <v>63</v>
      </c>
      <c r="Z14" s="177"/>
      <c r="AN14" s="17"/>
      <c r="AO14" s="17"/>
      <c r="AP14" s="17"/>
      <c r="AQ14" s="17"/>
      <c r="AR14" s="17"/>
      <c r="AS14" s="17"/>
      <c r="AT14" s="17"/>
      <c r="AU14" s="17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2"/>
    </row>
    <row r="15" spans="1:68" x14ac:dyDescent="0.6">
      <c r="A15" s="74" t="s">
        <v>14</v>
      </c>
      <c r="B15" s="121">
        <v>876.57488000000001</v>
      </c>
      <c r="C15" s="60" t="s">
        <v>172</v>
      </c>
      <c r="D15" s="60" t="s">
        <v>94</v>
      </c>
      <c r="E15" s="22"/>
      <c r="F15" s="20" t="s">
        <v>58</v>
      </c>
      <c r="G15" s="17" t="s">
        <v>66</v>
      </c>
      <c r="H15" s="17" t="s">
        <v>63</v>
      </c>
      <c r="Z15" s="177"/>
      <c r="AN15" s="17"/>
      <c r="AO15" s="17"/>
      <c r="AP15" s="17"/>
      <c r="AQ15" s="17"/>
      <c r="AR15" s="17"/>
      <c r="AS15" s="17"/>
      <c r="AT15" s="17"/>
      <c r="AU15" s="17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2"/>
    </row>
    <row r="16" spans="1:68" x14ac:dyDescent="0.6">
      <c r="A16" s="74" t="s">
        <v>14</v>
      </c>
      <c r="B16" s="60">
        <v>878.59180000000003</v>
      </c>
      <c r="C16" s="60" t="s">
        <v>113</v>
      </c>
      <c r="D16" s="60" t="s">
        <v>94</v>
      </c>
      <c r="E16" s="22" t="s">
        <v>114</v>
      </c>
      <c r="F16" s="20" t="s">
        <v>58</v>
      </c>
      <c r="G16" s="17" t="s">
        <v>66</v>
      </c>
      <c r="H16" s="17" t="s">
        <v>56</v>
      </c>
      <c r="K16" s="17" t="s">
        <v>63</v>
      </c>
      <c r="L16" s="17" t="s">
        <v>76</v>
      </c>
      <c r="O16" s="17" t="s">
        <v>115</v>
      </c>
      <c r="P16" s="23" t="s">
        <v>65</v>
      </c>
      <c r="Z16" s="177"/>
      <c r="AN16" s="17"/>
      <c r="AO16" s="17"/>
      <c r="AP16" s="17"/>
      <c r="AQ16" s="17"/>
      <c r="AR16" s="17"/>
      <c r="AS16" s="17"/>
      <c r="AT16" s="17"/>
      <c r="AU16" s="17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2"/>
    </row>
    <row r="17" spans="1:68" x14ac:dyDescent="0.6">
      <c r="A17" s="74" t="s">
        <v>14</v>
      </c>
      <c r="B17" s="121">
        <v>880.60617999999999</v>
      </c>
      <c r="C17" s="60" t="s">
        <v>171</v>
      </c>
      <c r="D17" s="60" t="s">
        <v>94</v>
      </c>
      <c r="E17" s="22"/>
      <c r="F17" s="20" t="s">
        <v>58</v>
      </c>
      <c r="G17" s="17" t="s">
        <v>76</v>
      </c>
      <c r="H17" s="17" t="s">
        <v>56</v>
      </c>
      <c r="Z17" s="177"/>
      <c r="AN17" s="17"/>
      <c r="AO17" s="17"/>
      <c r="AP17" s="17"/>
      <c r="AQ17" s="17"/>
      <c r="AR17" s="17"/>
      <c r="AS17" s="17"/>
      <c r="AT17" s="17"/>
      <c r="AU17" s="17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2"/>
    </row>
    <row r="18" spans="1:68" x14ac:dyDescent="0.6">
      <c r="A18" s="74" t="s">
        <v>14</v>
      </c>
      <c r="B18" s="121">
        <v>882.61857999999995</v>
      </c>
      <c r="C18" s="60" t="s">
        <v>170</v>
      </c>
      <c r="D18" s="60" t="s">
        <v>94</v>
      </c>
      <c r="E18" s="22"/>
      <c r="F18" s="20" t="s">
        <v>58</v>
      </c>
      <c r="G18" s="17" t="s">
        <v>79</v>
      </c>
      <c r="H18" s="17" t="s">
        <v>56</v>
      </c>
      <c r="Z18" s="177"/>
      <c r="AN18" s="17"/>
      <c r="AO18" s="17"/>
      <c r="AP18" s="17"/>
      <c r="AQ18" s="17"/>
      <c r="AR18" s="17"/>
      <c r="AS18" s="17"/>
      <c r="AT18" s="17"/>
      <c r="AU18" s="17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2"/>
    </row>
    <row r="19" spans="1:68" x14ac:dyDescent="0.6">
      <c r="A19" s="74" t="s">
        <v>14</v>
      </c>
      <c r="B19" s="60">
        <v>854.59040000000005</v>
      </c>
      <c r="C19" s="60" t="s">
        <v>96</v>
      </c>
      <c r="D19" s="60" t="s">
        <v>94</v>
      </c>
      <c r="E19" s="22" t="s">
        <v>97</v>
      </c>
      <c r="F19" s="20" t="s">
        <v>58</v>
      </c>
      <c r="G19" s="17" t="s">
        <v>56</v>
      </c>
      <c r="H19" s="17" t="s">
        <v>72</v>
      </c>
      <c r="K19" s="17" t="s">
        <v>63</v>
      </c>
      <c r="L19" s="17" t="s">
        <v>75</v>
      </c>
      <c r="O19" s="17" t="s">
        <v>65</v>
      </c>
      <c r="P19" s="23" t="s">
        <v>79</v>
      </c>
      <c r="Q19" s="17" t="s">
        <v>60</v>
      </c>
      <c r="R19" s="23" t="s">
        <v>69</v>
      </c>
      <c r="Z19" s="177"/>
      <c r="AN19" s="17"/>
      <c r="AO19" s="17"/>
      <c r="AP19" s="17"/>
      <c r="AQ19" s="17"/>
      <c r="AR19" s="17"/>
      <c r="AS19" s="17"/>
      <c r="AT19" s="17"/>
      <c r="AU19" s="17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2"/>
    </row>
    <row r="20" spans="1:68" x14ac:dyDescent="0.6">
      <c r="A20" s="74" t="s">
        <v>14</v>
      </c>
      <c r="B20" s="60">
        <v>856.60360000000003</v>
      </c>
      <c r="C20" s="60" t="s">
        <v>93</v>
      </c>
      <c r="D20" s="60" t="s">
        <v>94</v>
      </c>
      <c r="E20" s="22" t="s">
        <v>95</v>
      </c>
      <c r="F20" s="20" t="s">
        <v>58</v>
      </c>
      <c r="G20" s="17" t="s">
        <v>56</v>
      </c>
      <c r="H20" s="17" t="s">
        <v>75</v>
      </c>
      <c r="AN20" s="17"/>
      <c r="AO20" s="17"/>
      <c r="AP20" s="17"/>
      <c r="AQ20" s="17"/>
      <c r="AR20" s="17"/>
      <c r="AS20" s="17"/>
      <c r="AT20" s="17"/>
      <c r="AU20" s="17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2"/>
    </row>
    <row r="21" spans="1:68" x14ac:dyDescent="0.6">
      <c r="A21" s="74" t="s">
        <v>14</v>
      </c>
      <c r="B21" s="121">
        <v>858.62418000000002</v>
      </c>
      <c r="C21" s="60" t="s">
        <v>169</v>
      </c>
      <c r="D21" s="60" t="s">
        <v>94</v>
      </c>
      <c r="E21" s="22" t="s">
        <v>110</v>
      </c>
      <c r="F21" s="20" t="s">
        <v>58</v>
      </c>
      <c r="G21" s="17" t="s">
        <v>69</v>
      </c>
      <c r="H21" s="17" t="s">
        <v>56</v>
      </c>
      <c r="Y21" s="178"/>
      <c r="AN21" s="17"/>
      <c r="AO21" s="17"/>
      <c r="AP21" s="17"/>
      <c r="AQ21" s="17"/>
      <c r="AR21" s="17"/>
      <c r="AS21" s="17"/>
      <c r="AT21" s="17"/>
      <c r="AU21" s="17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2"/>
    </row>
    <row r="22" spans="1:68" x14ac:dyDescent="0.6">
      <c r="A22" s="74" t="s">
        <v>14</v>
      </c>
      <c r="B22" s="60">
        <v>830.5924</v>
      </c>
      <c r="C22" s="60" t="s">
        <v>101</v>
      </c>
      <c r="D22" s="60" t="s">
        <v>94</v>
      </c>
      <c r="E22" s="22" t="s">
        <v>102</v>
      </c>
      <c r="F22" s="20" t="s">
        <v>58</v>
      </c>
      <c r="G22" s="17" t="s">
        <v>63</v>
      </c>
      <c r="H22" s="17" t="s">
        <v>157</v>
      </c>
      <c r="K22" s="17" t="s">
        <v>60</v>
      </c>
      <c r="L22" s="17" t="s">
        <v>56</v>
      </c>
      <c r="AN22" s="17"/>
      <c r="AO22" s="17"/>
      <c r="AP22" s="17"/>
      <c r="AQ22" s="17"/>
      <c r="AR22" s="17"/>
      <c r="AS22" s="17"/>
      <c r="AT22" s="17"/>
      <c r="AU22" s="17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2"/>
    </row>
    <row r="23" spans="1:68" x14ac:dyDescent="0.6">
      <c r="A23" s="74" t="s">
        <v>14</v>
      </c>
      <c r="B23" s="60">
        <v>832.60479999999995</v>
      </c>
      <c r="C23" s="60" t="s">
        <v>99</v>
      </c>
      <c r="D23" s="60" t="s">
        <v>94</v>
      </c>
      <c r="E23" s="22" t="s">
        <v>100</v>
      </c>
      <c r="F23" s="20" t="s">
        <v>58</v>
      </c>
      <c r="G23" s="17" t="s">
        <v>63</v>
      </c>
      <c r="H23" s="17" t="s">
        <v>56</v>
      </c>
      <c r="Y23" s="178"/>
      <c r="AN23" s="17"/>
      <c r="AO23" s="17"/>
      <c r="AP23" s="17"/>
      <c r="AQ23" s="17"/>
      <c r="AR23" s="17"/>
      <c r="AS23" s="17"/>
      <c r="AT23" s="17"/>
      <c r="AU23" s="17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2"/>
    </row>
    <row r="24" spans="1:68" x14ac:dyDescent="0.6">
      <c r="A24" s="74" t="s">
        <v>14</v>
      </c>
      <c r="B24" s="121">
        <v>834.62418000000002</v>
      </c>
      <c r="C24" s="60" t="s">
        <v>167</v>
      </c>
      <c r="D24" s="60" t="s">
        <v>94</v>
      </c>
      <c r="E24" s="22" t="s">
        <v>116</v>
      </c>
      <c r="F24" s="20" t="s">
        <v>58</v>
      </c>
      <c r="G24" s="17" t="s">
        <v>56</v>
      </c>
      <c r="H24" s="17" t="s">
        <v>56</v>
      </c>
      <c r="AN24" s="17"/>
      <c r="AO24" s="17"/>
      <c r="AP24" s="17"/>
      <c r="AQ24" s="17"/>
      <c r="AR24" s="17"/>
      <c r="AS24" s="17"/>
      <c r="AT24" s="17"/>
      <c r="AU24" s="17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2"/>
    </row>
    <row r="25" spans="1:68" ht="13.25" x14ac:dyDescent="0.6">
      <c r="A25" s="74" t="s">
        <v>14</v>
      </c>
      <c r="B25" s="60">
        <v>622.37159999999994</v>
      </c>
      <c r="C25" s="60" t="str">
        <f>VLOOKUP(B25,'Table S1'!$A$3:$AE$154,2,FALSE)</f>
        <v>PC 22:1;O2</v>
      </c>
      <c r="D25" s="60" t="s">
        <v>232</v>
      </c>
      <c r="E25" s="22" t="s">
        <v>80</v>
      </c>
      <c r="F25" s="20" t="s">
        <v>58</v>
      </c>
      <c r="G25" s="17" t="s">
        <v>56</v>
      </c>
      <c r="H25" s="69" t="s">
        <v>152</v>
      </c>
      <c r="K25" s="17" t="s">
        <v>65</v>
      </c>
      <c r="L25" s="69" t="s">
        <v>153</v>
      </c>
      <c r="M25" s="17" t="s">
        <v>62</v>
      </c>
      <c r="P25" s="23" t="s">
        <v>62</v>
      </c>
      <c r="AN25" s="17"/>
      <c r="AO25" s="17"/>
      <c r="AP25" s="17"/>
      <c r="AQ25" s="17"/>
      <c r="AR25" s="17"/>
      <c r="AS25" s="17"/>
      <c r="AT25" s="17"/>
      <c r="AU25" s="17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2"/>
    </row>
    <row r="26" spans="1:68" s="73" customFormat="1" ht="23.5" x14ac:dyDescent="0.6">
      <c r="A26" s="78" t="s">
        <v>14</v>
      </c>
      <c r="B26" s="61">
        <v>636.38729999999998</v>
      </c>
      <c r="C26" s="61" t="str">
        <f>VLOOKUP(B26,'Table S1'!$A$3:$AE$154,2,FALSE)</f>
        <v xml:space="preserve">PC 18:0/5:0(COOH)  </v>
      </c>
      <c r="D26" s="61" t="s">
        <v>232</v>
      </c>
      <c r="E26" s="58" t="s">
        <v>82</v>
      </c>
      <c r="F26" s="79" t="s">
        <v>61</v>
      </c>
      <c r="G26" s="69" t="s">
        <v>56</v>
      </c>
      <c r="H26" s="69" t="s">
        <v>299</v>
      </c>
      <c r="I26" s="69"/>
      <c r="J26" s="80"/>
      <c r="K26" s="69" t="s">
        <v>65</v>
      </c>
      <c r="L26" s="69" t="s">
        <v>300</v>
      </c>
      <c r="M26" s="69" t="s">
        <v>62</v>
      </c>
      <c r="N26" s="80"/>
      <c r="O26" s="81">
        <v>0.58333333333333337</v>
      </c>
      <c r="P26" s="69" t="s">
        <v>297</v>
      </c>
      <c r="Q26" s="69"/>
      <c r="R26" s="80"/>
      <c r="S26" s="69"/>
      <c r="T26" s="69"/>
      <c r="U26" s="174"/>
      <c r="V26" s="175"/>
      <c r="W26" s="175"/>
      <c r="X26" s="175"/>
      <c r="Y26" s="175"/>
      <c r="Z26" s="175"/>
      <c r="AA26" s="175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3"/>
    </row>
    <row r="27" spans="1:68" ht="13.25" x14ac:dyDescent="0.6">
      <c r="A27" s="74" t="s">
        <v>14</v>
      </c>
      <c r="B27" s="122">
        <v>888.55399999999997</v>
      </c>
      <c r="C27" s="60" t="str">
        <f>VLOOKUP(B27,'Table S1'!$A$3:$AE$154,2,FALSE)</f>
        <v>PC18:0_22:6;O</v>
      </c>
      <c r="D27" s="60" t="s">
        <v>230</v>
      </c>
      <c r="E27" s="22"/>
      <c r="F27" s="56" t="s">
        <v>118</v>
      </c>
      <c r="Y27" s="178"/>
      <c r="AN27" s="17"/>
      <c r="AO27" s="17"/>
      <c r="AP27" s="17"/>
      <c r="AQ27" s="17"/>
      <c r="AR27" s="17"/>
      <c r="AS27" s="17"/>
      <c r="AT27" s="17"/>
      <c r="AU27" s="17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2"/>
    </row>
    <row r="28" spans="1:68" ht="13.25" x14ac:dyDescent="0.6">
      <c r="A28" s="74" t="s">
        <v>14</v>
      </c>
      <c r="B28" s="60">
        <v>732.4221</v>
      </c>
      <c r="C28" s="60" t="str">
        <f>VLOOKUP(B28,'Table S1'!$A$3:$AE$154,2,FALSE)</f>
        <v xml:space="preserve">ox PC  18:0/9:0(COOH) </v>
      </c>
      <c r="D28" s="60" t="s">
        <v>230</v>
      </c>
      <c r="E28" s="22"/>
      <c r="F28" s="20" t="s">
        <v>58</v>
      </c>
      <c r="G28" s="17" t="s">
        <v>56</v>
      </c>
      <c r="H28" s="69" t="s">
        <v>297</v>
      </c>
      <c r="Y28" s="178"/>
      <c r="AN28" s="17"/>
      <c r="AO28" s="17"/>
      <c r="AP28" s="17"/>
      <c r="AQ28" s="17"/>
      <c r="AR28" s="17"/>
      <c r="AS28" s="17"/>
      <c r="AT28" s="17"/>
      <c r="AU28" s="17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2"/>
    </row>
    <row r="29" spans="1:68" ht="13.25" x14ac:dyDescent="0.6">
      <c r="A29" s="74" t="s">
        <v>14</v>
      </c>
      <c r="B29" s="60">
        <v>599.31989999999996</v>
      </c>
      <c r="C29" s="60" t="str">
        <f>VLOOKUP(B29,'Table S1'!$A$3:$AE$154,2,FALSE)</f>
        <v xml:space="preserve">LPI 18:0 </v>
      </c>
      <c r="D29" s="60" t="s">
        <v>232</v>
      </c>
      <c r="E29" s="22" t="s">
        <v>78</v>
      </c>
      <c r="F29" s="20" t="s">
        <v>61</v>
      </c>
      <c r="G29" s="17" t="s">
        <v>56</v>
      </c>
      <c r="L29" s="17" t="s">
        <v>62</v>
      </c>
      <c r="M29" s="17" t="s">
        <v>62</v>
      </c>
      <c r="P29" s="23" t="s">
        <v>62</v>
      </c>
      <c r="Y29" s="178"/>
      <c r="AN29" s="17"/>
      <c r="AO29" s="17"/>
      <c r="AP29" s="17"/>
      <c r="AQ29" s="17"/>
      <c r="AR29" s="17"/>
      <c r="AS29" s="17"/>
      <c r="AT29" s="17"/>
      <c r="AU29" s="17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2"/>
    </row>
    <row r="30" spans="1:68" ht="13.25" x14ac:dyDescent="0.6">
      <c r="A30" s="74" t="s">
        <v>14</v>
      </c>
      <c r="B30" s="60">
        <v>524.27769999999998</v>
      </c>
      <c r="C30" s="60" t="str">
        <f>VLOOKUP(B30,'Table S1'!$A$3:$AE$154,2,FALSE)</f>
        <v xml:space="preserve">LPE 22:6 </v>
      </c>
      <c r="D30" s="60" t="s">
        <v>232</v>
      </c>
      <c r="E30" s="22" t="s">
        <v>112</v>
      </c>
      <c r="F30" s="20" t="s">
        <v>61</v>
      </c>
      <c r="G30" s="17" t="s">
        <v>66</v>
      </c>
      <c r="L30" s="17" t="s">
        <v>62</v>
      </c>
      <c r="M30" s="17" t="s">
        <v>62</v>
      </c>
      <c r="P30" s="23" t="s">
        <v>62</v>
      </c>
      <c r="AN30" s="17"/>
      <c r="AO30" s="17"/>
      <c r="AP30" s="17"/>
      <c r="AQ30" s="17"/>
      <c r="AR30" s="17"/>
      <c r="AS30" s="17"/>
      <c r="AT30" s="17"/>
      <c r="AU30" s="17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2"/>
    </row>
    <row r="31" spans="1:68" ht="13.25" x14ac:dyDescent="0.6">
      <c r="A31" s="74" t="s">
        <v>14</v>
      </c>
      <c r="B31" s="60">
        <v>480.30889999999999</v>
      </c>
      <c r="C31" s="60" t="str">
        <f>VLOOKUP(B31,'Table S1'!$A$3:$AE$154,2,FALSE)</f>
        <v xml:space="preserve">LPE 18:0 </v>
      </c>
      <c r="D31" s="60" t="s">
        <v>232</v>
      </c>
      <c r="E31" s="22" t="s">
        <v>77</v>
      </c>
      <c r="F31" s="20" t="s">
        <v>61</v>
      </c>
      <c r="G31" s="17" t="s">
        <v>56</v>
      </c>
      <c r="L31" s="17" t="s">
        <v>62</v>
      </c>
      <c r="M31" s="17" t="s">
        <v>62</v>
      </c>
      <c r="P31" s="23" t="s">
        <v>62</v>
      </c>
      <c r="AN31" s="17"/>
      <c r="AO31" s="17"/>
      <c r="AP31" s="17"/>
      <c r="AQ31" s="17"/>
      <c r="AR31" s="17"/>
      <c r="AS31" s="17"/>
      <c r="AT31" s="17"/>
      <c r="AU31" s="17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2"/>
    </row>
    <row r="32" spans="1:68" ht="13.25" x14ac:dyDescent="0.6">
      <c r="A32" s="74" t="s">
        <v>14</v>
      </c>
      <c r="B32" s="60">
        <v>568.33989999999994</v>
      </c>
      <c r="C32" s="60" t="str">
        <f>VLOOKUP(B32,'Table S1'!$A$3:$AE$154,2,FALSE)</f>
        <v>LPC 20:3</v>
      </c>
      <c r="D32" s="60" t="s">
        <v>229</v>
      </c>
      <c r="E32" s="22" t="s">
        <v>109</v>
      </c>
      <c r="F32" s="20" t="s">
        <v>58</v>
      </c>
      <c r="G32" s="17" t="s">
        <v>75</v>
      </c>
      <c r="AN32" s="17"/>
      <c r="AO32" s="17"/>
      <c r="AP32" s="17"/>
      <c r="AQ32" s="17"/>
      <c r="AR32" s="17"/>
      <c r="AS32" s="17"/>
      <c r="AT32" s="17"/>
      <c r="AU32" s="17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2"/>
    </row>
    <row r="33" spans="1:68" ht="13.25" x14ac:dyDescent="0.6">
      <c r="A33" s="74" t="s">
        <v>14</v>
      </c>
      <c r="B33" s="60">
        <v>542.32169999999996</v>
      </c>
      <c r="C33" s="60" t="str">
        <f>VLOOKUP(B33,'Table S1'!$A$3:$AE$154,2,FALSE)</f>
        <v>LPC 18:2</v>
      </c>
      <c r="D33" s="60" t="s">
        <v>229</v>
      </c>
      <c r="E33" s="22" t="s">
        <v>106</v>
      </c>
      <c r="F33" s="20" t="s">
        <v>58</v>
      </c>
      <c r="G33" s="17" t="s">
        <v>60</v>
      </c>
      <c r="Y33" s="178"/>
      <c r="AN33" s="17"/>
      <c r="AO33" s="17"/>
      <c r="AP33" s="17"/>
      <c r="AQ33" s="17"/>
      <c r="AR33" s="17"/>
      <c r="AS33" s="17"/>
      <c r="AT33" s="17"/>
      <c r="AU33" s="17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2"/>
    </row>
    <row r="34" spans="1:68" ht="13.25" x14ac:dyDescent="0.6">
      <c r="A34" s="74" t="s">
        <v>14</v>
      </c>
      <c r="B34" s="122">
        <v>546.35299999999995</v>
      </c>
      <c r="C34" s="60" t="str">
        <f>VLOOKUP(B34,'Table S1'!$A$3:$AE$154,2,FALSE)</f>
        <v>LPC 18:0</v>
      </c>
      <c r="D34" s="60" t="s">
        <v>229</v>
      </c>
      <c r="E34" s="22" t="s">
        <v>147</v>
      </c>
      <c r="F34" s="20" t="s">
        <v>58</v>
      </c>
      <c r="G34" s="17" t="s">
        <v>56</v>
      </c>
      <c r="Y34" s="178"/>
      <c r="AN34" s="17"/>
      <c r="AO34" s="17"/>
      <c r="AP34" s="17"/>
      <c r="AQ34" s="17"/>
      <c r="AR34" s="17"/>
      <c r="AS34" s="17"/>
      <c r="AT34" s="17"/>
      <c r="AU34" s="17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2"/>
    </row>
    <row r="35" spans="1:68" ht="13.75" thickBot="1" x14ac:dyDescent="0.75">
      <c r="A35" s="74" t="s">
        <v>14</v>
      </c>
      <c r="B35" s="60">
        <v>723.47829999999999</v>
      </c>
      <c r="C35" s="60" t="str">
        <f>VLOOKUP(B35,'Table S1'!$A$3:$AE$154,2,FALSE)</f>
        <v xml:space="preserve">CL 72:8 </v>
      </c>
      <c r="D35" s="60" t="s">
        <v>83</v>
      </c>
      <c r="E35" s="22" t="s">
        <v>84</v>
      </c>
      <c r="F35" s="20" t="s">
        <v>58</v>
      </c>
      <c r="G35" s="17" t="s">
        <v>60</v>
      </c>
      <c r="H35" s="17" t="s">
        <v>157</v>
      </c>
      <c r="I35" s="17" t="s">
        <v>157</v>
      </c>
      <c r="J35" s="23" t="s">
        <v>157</v>
      </c>
      <c r="K35" s="17" t="s">
        <v>56</v>
      </c>
      <c r="L35" s="17" t="s">
        <v>72</v>
      </c>
      <c r="M35" s="17" t="s">
        <v>60</v>
      </c>
      <c r="N35" s="23" t="s">
        <v>65</v>
      </c>
      <c r="AN35" s="21"/>
      <c r="AO35" s="21"/>
      <c r="AP35" s="21"/>
      <c r="AQ35" s="21"/>
      <c r="AR35" s="21"/>
      <c r="AS35" s="21"/>
      <c r="AT35" s="21"/>
      <c r="AU35" s="21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4"/>
    </row>
    <row r="36" spans="1:68" ht="13.75" thickTop="1" x14ac:dyDescent="0.6">
      <c r="A36" s="74" t="s">
        <v>14</v>
      </c>
      <c r="B36" s="60">
        <v>724.4837</v>
      </c>
      <c r="C36" s="60" t="str">
        <f>VLOOKUP(B36,'Table S1'!$A$3:$AE$154,2,FALSE)</f>
        <v xml:space="preserve">CL 72:7 </v>
      </c>
      <c r="D36" s="60" t="s">
        <v>83</v>
      </c>
      <c r="E36" s="22" t="s">
        <v>103</v>
      </c>
      <c r="F36" s="20" t="s">
        <v>58</v>
      </c>
      <c r="G36" s="17" t="s">
        <v>60</v>
      </c>
      <c r="H36" s="17" t="s">
        <v>157</v>
      </c>
      <c r="I36" s="17" t="s">
        <v>157</v>
      </c>
      <c r="J36" s="23" t="s">
        <v>63</v>
      </c>
    </row>
    <row r="37" spans="1:68" x14ac:dyDescent="0.6">
      <c r="A37" s="76" t="s">
        <v>150</v>
      </c>
      <c r="B37" s="60">
        <v>775.59649999999999</v>
      </c>
      <c r="C37" s="60" t="s">
        <v>199</v>
      </c>
      <c r="D37" s="60" t="s">
        <v>94</v>
      </c>
      <c r="E37" s="22" t="s">
        <v>124</v>
      </c>
      <c r="F37" s="20" t="s">
        <v>58</v>
      </c>
      <c r="G37" s="17" t="s">
        <v>65</v>
      </c>
    </row>
    <row r="38" spans="1:68" ht="13.25" x14ac:dyDescent="0.6">
      <c r="A38" s="76" t="s">
        <v>150</v>
      </c>
      <c r="B38" s="60">
        <v>744.55399999999997</v>
      </c>
      <c r="C38" s="60" t="s">
        <v>225</v>
      </c>
      <c r="D38" s="60" t="s">
        <v>232</v>
      </c>
      <c r="E38" s="22" t="s">
        <v>128</v>
      </c>
      <c r="F38" s="20" t="s">
        <v>58</v>
      </c>
      <c r="G38" s="17" t="s">
        <v>71</v>
      </c>
      <c r="H38" s="17" t="s">
        <v>65</v>
      </c>
      <c r="K38" s="17" t="s">
        <v>63</v>
      </c>
      <c r="L38" s="17" t="s">
        <v>56</v>
      </c>
    </row>
    <row r="39" spans="1:68" ht="13.25" x14ac:dyDescent="0.6">
      <c r="A39" s="76" t="s">
        <v>150</v>
      </c>
      <c r="B39" s="60">
        <v>774.44989999999996</v>
      </c>
      <c r="C39" s="60" t="str">
        <f>VLOOKUP(B39,'Table S1'!$A$3:$AE$154,2,FALSE)</f>
        <v>PE  36:6</v>
      </c>
      <c r="D39" s="60" t="s">
        <v>230</v>
      </c>
      <c r="E39" s="22" t="s">
        <v>148</v>
      </c>
      <c r="F39" s="56" t="s">
        <v>118</v>
      </c>
    </row>
    <row r="40" spans="1:68" ht="13.25" x14ac:dyDescent="0.6">
      <c r="A40" s="76" t="s">
        <v>150</v>
      </c>
      <c r="B40" s="60">
        <v>714.50959999999998</v>
      </c>
      <c r="C40" s="60" t="s">
        <v>221</v>
      </c>
      <c r="D40" s="60" t="s">
        <v>232</v>
      </c>
      <c r="E40" s="22" t="s">
        <v>139</v>
      </c>
      <c r="F40" s="20" t="s">
        <v>58</v>
      </c>
      <c r="G40" s="19" t="s">
        <v>65</v>
      </c>
      <c r="H40" s="19" t="s">
        <v>60</v>
      </c>
    </row>
    <row r="41" spans="1:68" x14ac:dyDescent="0.6">
      <c r="A41" s="76" t="s">
        <v>150</v>
      </c>
      <c r="B41" s="60">
        <v>824.54413</v>
      </c>
      <c r="C41" s="60" t="s">
        <v>227</v>
      </c>
      <c r="D41" s="60" t="s">
        <v>94</v>
      </c>
      <c r="E41" s="22" t="s">
        <v>129</v>
      </c>
      <c r="F41" s="20" t="s">
        <v>58</v>
      </c>
      <c r="G41" s="17" t="s">
        <v>72</v>
      </c>
      <c r="H41" s="17" t="s">
        <v>68</v>
      </c>
      <c r="K41" s="17" t="s">
        <v>74</v>
      </c>
      <c r="L41" s="17" t="s">
        <v>65</v>
      </c>
    </row>
    <row r="42" spans="1:68" x14ac:dyDescent="0.6">
      <c r="A42" s="76" t="s">
        <v>150</v>
      </c>
      <c r="B42" s="60">
        <v>826.56050000000005</v>
      </c>
      <c r="C42" s="60" t="s">
        <v>121</v>
      </c>
      <c r="D42" s="60" t="s">
        <v>94</v>
      </c>
      <c r="E42" s="22" t="s">
        <v>122</v>
      </c>
      <c r="F42" s="20" t="s">
        <v>58</v>
      </c>
      <c r="G42" s="17" t="s">
        <v>65</v>
      </c>
      <c r="H42" s="17" t="s">
        <v>72</v>
      </c>
      <c r="K42" s="17" t="s">
        <v>60</v>
      </c>
      <c r="L42" s="17" t="s">
        <v>157</v>
      </c>
    </row>
    <row r="43" spans="1:68" ht="23.5" x14ac:dyDescent="0.6">
      <c r="A43" s="76" t="s">
        <v>150</v>
      </c>
      <c r="B43" s="60">
        <v>800.54639999999995</v>
      </c>
      <c r="C43" s="60" t="s">
        <v>125</v>
      </c>
      <c r="D43" s="60" t="s">
        <v>94</v>
      </c>
      <c r="E43" s="58" t="s">
        <v>126</v>
      </c>
      <c r="F43" s="20" t="s">
        <v>58</v>
      </c>
      <c r="G43" s="17" t="s">
        <v>60</v>
      </c>
      <c r="H43" s="17" t="s">
        <v>68</v>
      </c>
    </row>
    <row r="44" spans="1:68" x14ac:dyDescent="0.6">
      <c r="A44" s="76" t="s">
        <v>150</v>
      </c>
      <c r="B44" s="60">
        <v>774.52847999999994</v>
      </c>
      <c r="C44" s="60" t="s">
        <v>228</v>
      </c>
      <c r="D44" s="60" t="s">
        <v>94</v>
      </c>
      <c r="E44" s="22" t="s">
        <v>123</v>
      </c>
      <c r="F44" s="20" t="s">
        <v>58</v>
      </c>
      <c r="G44" s="17" t="s">
        <v>65</v>
      </c>
      <c r="H44" s="17" t="s">
        <v>73</v>
      </c>
      <c r="K44" s="17" t="s">
        <v>68</v>
      </c>
      <c r="L44" s="17" t="s">
        <v>157</v>
      </c>
    </row>
    <row r="45" spans="1:68" ht="13.25" x14ac:dyDescent="0.6">
      <c r="A45" s="76" t="s">
        <v>150</v>
      </c>
      <c r="B45" s="61">
        <v>744.49390000000005</v>
      </c>
      <c r="C45" s="61" t="s">
        <v>224</v>
      </c>
      <c r="D45" s="60" t="s">
        <v>230</v>
      </c>
      <c r="E45" s="22" t="s">
        <v>127</v>
      </c>
      <c r="F45" s="20" t="s">
        <v>58</v>
      </c>
      <c r="G45" s="17" t="s">
        <v>65</v>
      </c>
      <c r="H45" s="17" t="s">
        <v>59</v>
      </c>
    </row>
    <row r="46" spans="1:68" ht="13.25" x14ac:dyDescent="0.6">
      <c r="A46" s="76" t="s">
        <v>150</v>
      </c>
      <c r="B46" s="60">
        <v>608.35649999999998</v>
      </c>
      <c r="C46" s="60" t="s">
        <v>198</v>
      </c>
      <c r="D46" s="60" t="s">
        <v>232</v>
      </c>
      <c r="E46" s="22" t="s">
        <v>120</v>
      </c>
      <c r="F46" s="20" t="s">
        <v>58</v>
      </c>
      <c r="G46" s="17" t="s">
        <v>65</v>
      </c>
      <c r="L46" s="17" t="s">
        <v>62</v>
      </c>
      <c r="M46" s="17" t="s">
        <v>62</v>
      </c>
      <c r="P46" s="23" t="s">
        <v>62</v>
      </c>
    </row>
    <row r="47" spans="1:68" x14ac:dyDescent="0.6">
      <c r="A47" s="76" t="s">
        <v>150</v>
      </c>
      <c r="B47" s="60">
        <v>776.54409999999996</v>
      </c>
      <c r="C47" s="60" t="s">
        <v>273</v>
      </c>
      <c r="D47" s="61" t="s">
        <v>94</v>
      </c>
      <c r="E47" s="22"/>
      <c r="F47" s="20" t="s">
        <v>58</v>
      </c>
      <c r="G47" s="17" t="s">
        <v>65</v>
      </c>
      <c r="H47" s="17" t="s">
        <v>68</v>
      </c>
    </row>
    <row r="48" spans="1:68" ht="13.25" x14ac:dyDescent="0.6">
      <c r="A48" s="76" t="s">
        <v>150</v>
      </c>
      <c r="B48" s="60">
        <v>440.27789999999999</v>
      </c>
      <c r="C48" s="60" t="s">
        <v>40</v>
      </c>
      <c r="D48" s="60" t="s">
        <v>230</v>
      </c>
      <c r="E48" s="22" t="s">
        <v>119</v>
      </c>
      <c r="F48" s="20" t="s">
        <v>58</v>
      </c>
      <c r="G48" s="17" t="s">
        <v>107</v>
      </c>
    </row>
    <row r="49" spans="1:16" ht="13.25" x14ac:dyDescent="0.6">
      <c r="A49" s="75" t="s">
        <v>9</v>
      </c>
      <c r="B49" s="60">
        <v>594.34079999999994</v>
      </c>
      <c r="C49" s="60" t="s">
        <v>218</v>
      </c>
      <c r="D49" s="60" t="s">
        <v>232</v>
      </c>
      <c r="E49" s="22" t="s">
        <v>142</v>
      </c>
      <c r="F49" s="20" t="s">
        <v>58</v>
      </c>
      <c r="G49" s="17" t="s">
        <v>65</v>
      </c>
      <c r="H49" s="17" t="s">
        <v>98</v>
      </c>
      <c r="K49" s="17" t="s">
        <v>56</v>
      </c>
      <c r="M49" s="17" t="s">
        <v>62</v>
      </c>
      <c r="P49" s="23" t="s">
        <v>62</v>
      </c>
    </row>
    <row r="50" spans="1:16" ht="13.25" x14ac:dyDescent="0.6">
      <c r="A50" s="75" t="s">
        <v>9</v>
      </c>
      <c r="B50" s="60">
        <v>885.5489</v>
      </c>
      <c r="C50" s="60" t="s">
        <v>217</v>
      </c>
      <c r="D50" s="60" t="s">
        <v>232</v>
      </c>
      <c r="E50" s="22" t="s">
        <v>149</v>
      </c>
      <c r="F50" s="20" t="s">
        <v>58</v>
      </c>
      <c r="G50" s="17" t="s">
        <v>72</v>
      </c>
      <c r="H50" s="17" t="s">
        <v>56</v>
      </c>
      <c r="L50" s="17" t="s">
        <v>62</v>
      </c>
      <c r="M50" s="17" t="s">
        <v>62</v>
      </c>
      <c r="P50" s="23" t="s">
        <v>62</v>
      </c>
    </row>
    <row r="51" spans="1:16" ht="13.25" x14ac:dyDescent="0.6">
      <c r="A51" s="75" t="s">
        <v>9</v>
      </c>
      <c r="B51" s="60">
        <v>887.55960000000005</v>
      </c>
      <c r="C51" s="60" t="s">
        <v>196</v>
      </c>
      <c r="D51" s="60" t="s">
        <v>232</v>
      </c>
      <c r="E51" s="22" t="s">
        <v>91</v>
      </c>
      <c r="F51" s="20" t="s">
        <v>58</v>
      </c>
      <c r="G51" s="17" t="s">
        <v>56</v>
      </c>
      <c r="H51" s="17" t="s">
        <v>75</v>
      </c>
      <c r="K51" s="17" t="s">
        <v>63</v>
      </c>
      <c r="L51" s="17" t="s">
        <v>69</v>
      </c>
      <c r="M51" s="17" t="s">
        <v>62</v>
      </c>
      <c r="P51" s="23" t="s">
        <v>62</v>
      </c>
    </row>
    <row r="52" spans="1:16" ht="13.25" x14ac:dyDescent="0.6">
      <c r="A52" s="75" t="s">
        <v>9</v>
      </c>
      <c r="B52" s="60">
        <v>762.5068</v>
      </c>
      <c r="C52" s="60" t="s">
        <v>216</v>
      </c>
      <c r="D52" s="60" t="s">
        <v>232</v>
      </c>
      <c r="E52" s="22" t="s">
        <v>136</v>
      </c>
      <c r="F52" s="20" t="s">
        <v>58</v>
      </c>
      <c r="G52" s="17" t="s">
        <v>137</v>
      </c>
      <c r="H52" s="17" t="s">
        <v>138</v>
      </c>
      <c r="K52" s="17" t="s">
        <v>56</v>
      </c>
      <c r="L52" s="17" t="s">
        <v>87</v>
      </c>
      <c r="O52" s="17" t="s">
        <v>81</v>
      </c>
      <c r="P52" s="23" t="s">
        <v>69</v>
      </c>
    </row>
    <row r="53" spans="1:16" ht="13.25" x14ac:dyDescent="0.6">
      <c r="A53" s="75" t="s">
        <v>9</v>
      </c>
      <c r="B53" s="60">
        <v>766.53819999999996</v>
      </c>
      <c r="C53" s="60" t="s">
        <v>215</v>
      </c>
      <c r="D53" s="60" t="s">
        <v>232</v>
      </c>
      <c r="E53" s="22" t="s">
        <v>85</v>
      </c>
      <c r="F53" s="20" t="s">
        <v>61</v>
      </c>
      <c r="G53" s="17" t="s">
        <v>56</v>
      </c>
      <c r="H53" s="17" t="s">
        <v>72</v>
      </c>
      <c r="K53" s="17" t="s">
        <v>60</v>
      </c>
      <c r="L53" s="17" t="s">
        <v>69</v>
      </c>
    </row>
    <row r="54" spans="1:16" ht="13.25" x14ac:dyDescent="0.6">
      <c r="A54" s="75" t="s">
        <v>9</v>
      </c>
      <c r="B54" s="60">
        <v>792.55740000000003</v>
      </c>
      <c r="C54" s="60" t="s">
        <v>223</v>
      </c>
      <c r="D54" s="60" t="s">
        <v>232</v>
      </c>
      <c r="E54" s="22" t="s">
        <v>108</v>
      </c>
      <c r="F54" s="20" t="s">
        <v>58</v>
      </c>
      <c r="G54" s="19" t="s">
        <v>76</v>
      </c>
      <c r="H54" s="19" t="s">
        <v>56</v>
      </c>
    </row>
    <row r="55" spans="1:16" ht="13.25" x14ac:dyDescent="0.6">
      <c r="A55" s="75" t="s">
        <v>9</v>
      </c>
      <c r="B55" s="60">
        <v>850.56100000000004</v>
      </c>
      <c r="C55" s="60" t="s">
        <v>133</v>
      </c>
      <c r="D55" s="60" t="s">
        <v>231</v>
      </c>
      <c r="E55" s="22" t="s">
        <v>134</v>
      </c>
      <c r="F55" s="20" t="s">
        <v>58</v>
      </c>
      <c r="G55" s="17" t="s">
        <v>65</v>
      </c>
      <c r="H55" s="17" t="s">
        <v>66</v>
      </c>
      <c r="K55" s="17" t="s">
        <v>60</v>
      </c>
      <c r="L55" s="17" t="s">
        <v>72</v>
      </c>
      <c r="O55" s="17" t="s">
        <v>68</v>
      </c>
      <c r="P55" s="23" t="s">
        <v>76</v>
      </c>
    </row>
    <row r="56" spans="1:16" x14ac:dyDescent="0.6">
      <c r="A56" s="75" t="s">
        <v>9</v>
      </c>
      <c r="B56" s="60">
        <v>852.57470000000001</v>
      </c>
      <c r="C56" s="60" t="s">
        <v>140</v>
      </c>
      <c r="D56" s="60" t="s">
        <v>94</v>
      </c>
      <c r="E56" s="22" t="s">
        <v>141</v>
      </c>
      <c r="F56" s="20" t="s">
        <v>58</v>
      </c>
      <c r="G56" s="17" t="s">
        <v>76</v>
      </c>
      <c r="H56" s="17" t="s">
        <v>65</v>
      </c>
    </row>
    <row r="57" spans="1:16" x14ac:dyDescent="0.6">
      <c r="A57" s="75" t="s">
        <v>9</v>
      </c>
      <c r="B57" s="60">
        <v>802.56100000000004</v>
      </c>
      <c r="C57" s="60" t="s">
        <v>131</v>
      </c>
      <c r="D57" s="60" t="s">
        <v>94</v>
      </c>
      <c r="E57" s="22" t="s">
        <v>132</v>
      </c>
      <c r="F57" s="20" t="s">
        <v>58</v>
      </c>
      <c r="G57" s="17" t="s">
        <v>65</v>
      </c>
      <c r="H57" s="17" t="s">
        <v>60</v>
      </c>
    </row>
    <row r="58" spans="1:16" x14ac:dyDescent="0.6">
      <c r="A58" s="75" t="s">
        <v>9</v>
      </c>
      <c r="B58" s="60">
        <v>804.57489999999996</v>
      </c>
      <c r="C58" s="60" t="s">
        <v>145</v>
      </c>
      <c r="D58" s="60" t="s">
        <v>94</v>
      </c>
      <c r="E58" s="22" t="s">
        <v>146</v>
      </c>
      <c r="F58" s="20" t="s">
        <v>58</v>
      </c>
      <c r="G58" s="17" t="s">
        <v>65</v>
      </c>
      <c r="H58" s="17" t="s">
        <v>63</v>
      </c>
      <c r="K58" s="17" t="s">
        <v>68</v>
      </c>
      <c r="L58" s="17" t="s">
        <v>56</v>
      </c>
    </row>
    <row r="59" spans="1:16" x14ac:dyDescent="0.6">
      <c r="A59" s="75" t="s">
        <v>9</v>
      </c>
      <c r="B59" s="60">
        <v>806.59019999999998</v>
      </c>
      <c r="C59" s="60" t="s">
        <v>166</v>
      </c>
      <c r="D59" s="60" t="s">
        <v>94</v>
      </c>
      <c r="E59" s="22" t="s">
        <v>57</v>
      </c>
      <c r="F59" s="20" t="s">
        <v>58</v>
      </c>
      <c r="G59" s="17" t="s">
        <v>65</v>
      </c>
      <c r="H59" s="17" t="s">
        <v>56</v>
      </c>
    </row>
    <row r="60" spans="1:16" ht="23.5" x14ac:dyDescent="0.6">
      <c r="A60" s="75" t="s">
        <v>9</v>
      </c>
      <c r="B60" s="61">
        <v>778.56299999999999</v>
      </c>
      <c r="C60" s="61" t="s">
        <v>143</v>
      </c>
      <c r="D60" s="61" t="s">
        <v>94</v>
      </c>
      <c r="E60" s="58" t="s">
        <v>144</v>
      </c>
      <c r="F60" s="20" t="s">
        <v>58</v>
      </c>
      <c r="G60" s="17" t="s">
        <v>65</v>
      </c>
      <c r="H60" s="17" t="s">
        <v>65</v>
      </c>
    </row>
    <row r="61" spans="1:16" ht="13.25" x14ac:dyDescent="0.6">
      <c r="A61" s="75" t="s">
        <v>9</v>
      </c>
      <c r="B61" s="60">
        <v>664.41930000000002</v>
      </c>
      <c r="C61" s="60" t="str">
        <f>VLOOKUP(B61,'Table S1'!$A$3:$AE$154,2,FALSE)</f>
        <v xml:space="preserve">PC 16:0/9:0(COOH)  </v>
      </c>
      <c r="D61" s="60" t="s">
        <v>232</v>
      </c>
      <c r="E61" s="22" t="s">
        <v>130</v>
      </c>
      <c r="F61" s="20" t="s">
        <v>61</v>
      </c>
      <c r="G61" s="17" t="s">
        <v>65</v>
      </c>
      <c r="L61" s="17" t="s">
        <v>62</v>
      </c>
      <c r="M61" s="17" t="s">
        <v>62</v>
      </c>
      <c r="P61" s="23" t="s">
        <v>62</v>
      </c>
    </row>
    <row r="62" spans="1:16" x14ac:dyDescent="0.6">
      <c r="A62" s="75" t="s">
        <v>9</v>
      </c>
      <c r="B62" s="60">
        <v>778.55949999999996</v>
      </c>
      <c r="C62" s="60" t="s">
        <v>220</v>
      </c>
      <c r="D62" s="60" t="s">
        <v>94</v>
      </c>
      <c r="E62" s="22" t="s">
        <v>144</v>
      </c>
      <c r="F62" s="20" t="s">
        <v>58</v>
      </c>
      <c r="G62" s="17" t="s">
        <v>65</v>
      </c>
      <c r="H62" s="17" t="s">
        <v>65</v>
      </c>
    </row>
    <row r="63" spans="1:16" ht="13.25" x14ac:dyDescent="0.6">
      <c r="A63" s="75" t="s">
        <v>9</v>
      </c>
      <c r="B63" s="60">
        <v>518.32169999999996</v>
      </c>
      <c r="C63" s="60" t="s">
        <v>42</v>
      </c>
      <c r="D63" s="60" t="s">
        <v>229</v>
      </c>
      <c r="E63" s="22" t="s">
        <v>135</v>
      </c>
      <c r="F63" s="20" t="s">
        <v>58</v>
      </c>
      <c r="G63" s="17" t="s">
        <v>65</v>
      </c>
    </row>
    <row r="65" spans="1:19" x14ac:dyDescent="0.6">
      <c r="A65" s="59" t="s">
        <v>303</v>
      </c>
      <c r="B65" s="59">
        <f>COUNT(B3:B63)</f>
        <v>61</v>
      </c>
      <c r="S65" s="172"/>
    </row>
    <row r="66" spans="1:19" x14ac:dyDescent="0.6">
      <c r="S66" s="172"/>
    </row>
  </sheetData>
  <sortState xmlns:xlrd2="http://schemas.microsoft.com/office/spreadsheetml/2017/richdata2" ref="U4:V19">
    <sortCondition ref="U4:U19"/>
  </sortState>
  <mergeCells count="5">
    <mergeCell ref="G1:J1"/>
    <mergeCell ref="K1:N1"/>
    <mergeCell ref="O1:P1"/>
    <mergeCell ref="X1:Y1"/>
    <mergeCell ref="Q1:R1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unsihuay</dc:creator>
  <cp:lastModifiedBy>Daisy</cp:lastModifiedBy>
  <dcterms:created xsi:type="dcterms:W3CDTF">2022-03-19T00:12:41Z</dcterms:created>
  <dcterms:modified xsi:type="dcterms:W3CDTF">2023-02-28T05:06:11Z</dcterms:modified>
</cp:coreProperties>
</file>