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ulu-my.sharepoint.com/personal/vtelkki_univ_yo_oulu_fi/Documents/ville/Ohjattavat/Sarah Mailhiot/Cartilage/Manuscript 1/"/>
    </mc:Choice>
  </mc:AlternateContent>
  <xr:revisionPtr revIDLastSave="2245" documentId="8_{41069681-902D-489B-8056-0739FE46CD98}" xr6:coauthVersionLast="47" xr6:coauthVersionMax="47" xr10:uidLastSave="{A8072226-F43F-4D51-9607-F0A4C850F80E}"/>
  <bookViews>
    <workbookView xWindow="-120" yWindow="-120" windowWidth="29040" windowHeight="15840" xr2:uid="{7B9B8A49-A657-46B8-8118-DF7E1D65D4FA}"/>
  </bookViews>
  <sheets>
    <sheet name="Sheet1" sheetId="1" r:id="rId1"/>
  </sheets>
  <definedNames>
    <definedName name="solver_adj" localSheetId="0" hidden="1">Sheet1!$K$6,Sheet1!$K$8,Sheet1!$K$10,Sheet1!$L$6,Sheet1!$L$8,Sheet1!$L$10</definedName>
    <definedName name="solver_cvg" localSheetId="0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Sheet1!$G$6</definedName>
    <definedName name="solver_pre" localSheetId="0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5" i="1"/>
  <c r="C22" i="1"/>
  <c r="C24" i="1" l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L14" i="1" l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K14" i="1"/>
  <c r="A19" i="1"/>
  <c r="K17" i="1" l="1"/>
  <c r="D30" i="1"/>
  <c r="D38" i="1"/>
  <c r="D46" i="1"/>
  <c r="D54" i="1"/>
  <c r="D62" i="1"/>
  <c r="D70" i="1"/>
  <c r="D23" i="1"/>
  <c r="D31" i="1"/>
  <c r="D39" i="1"/>
  <c r="D47" i="1"/>
  <c r="D55" i="1"/>
  <c r="D63" i="1"/>
  <c r="D71" i="1"/>
  <c r="D45" i="1"/>
  <c r="D24" i="1"/>
  <c r="D32" i="1"/>
  <c r="D40" i="1"/>
  <c r="D48" i="1"/>
  <c r="D56" i="1"/>
  <c r="D64" i="1"/>
  <c r="D72" i="1"/>
  <c r="D53" i="1"/>
  <c r="D25" i="1"/>
  <c r="D33" i="1"/>
  <c r="D41" i="1"/>
  <c r="D49" i="1"/>
  <c r="D57" i="1"/>
  <c r="D65" i="1"/>
  <c r="D61" i="1"/>
  <c r="D26" i="1"/>
  <c r="D34" i="1"/>
  <c r="D42" i="1"/>
  <c r="D50" i="1"/>
  <c r="D58" i="1"/>
  <c r="D66" i="1"/>
  <c r="D69" i="1"/>
  <c r="D27" i="1"/>
  <c r="D35" i="1"/>
  <c r="D43" i="1"/>
  <c r="D51" i="1"/>
  <c r="D59" i="1"/>
  <c r="D67" i="1"/>
  <c r="D37" i="1"/>
  <c r="D28" i="1"/>
  <c r="D36" i="1"/>
  <c r="D44" i="1"/>
  <c r="D52" i="1"/>
  <c r="D60" i="1"/>
  <c r="D68" i="1"/>
  <c r="D29" i="1"/>
  <c r="K19" i="1"/>
  <c r="AY19" i="1"/>
  <c r="S19" i="1"/>
  <c r="BF19" i="1"/>
  <c r="AX19" i="1"/>
  <c r="AP19" i="1"/>
  <c r="AH19" i="1"/>
  <c r="Z19" i="1"/>
  <c r="R19" i="1"/>
  <c r="BG19" i="1"/>
  <c r="AQ19" i="1"/>
  <c r="AA19" i="1"/>
  <c r="BE19" i="1"/>
  <c r="AW19" i="1"/>
  <c r="AO19" i="1"/>
  <c r="AG19" i="1"/>
  <c r="Y19" i="1"/>
  <c r="Q19" i="1"/>
  <c r="AI19" i="1"/>
  <c r="BD19" i="1"/>
  <c r="AV19" i="1"/>
  <c r="AN19" i="1"/>
  <c r="AF19" i="1"/>
  <c r="X19" i="1"/>
  <c r="P19" i="1"/>
  <c r="BC19" i="1"/>
  <c r="AU19" i="1"/>
  <c r="AM19" i="1"/>
  <c r="AE19" i="1"/>
  <c r="W19" i="1"/>
  <c r="O19" i="1"/>
  <c r="BB19" i="1"/>
  <c r="AT19" i="1"/>
  <c r="AL19" i="1"/>
  <c r="AD19" i="1"/>
  <c r="V19" i="1"/>
  <c r="N19" i="1"/>
  <c r="K18" i="1"/>
  <c r="BI19" i="1"/>
  <c r="BA19" i="1"/>
  <c r="AS19" i="1"/>
  <c r="AK19" i="1"/>
  <c r="AC19" i="1"/>
  <c r="U19" i="1"/>
  <c r="M19" i="1"/>
  <c r="L18" i="1"/>
  <c r="BH19" i="1"/>
  <c r="AZ19" i="1"/>
  <c r="AR19" i="1"/>
  <c r="AJ19" i="1"/>
  <c r="AB19" i="1"/>
  <c r="T19" i="1"/>
  <c r="L19" i="1"/>
  <c r="AT18" i="1"/>
  <c r="AD18" i="1"/>
  <c r="AY17" i="1"/>
  <c r="BF18" i="1"/>
  <c r="AP18" i="1"/>
  <c r="Z18" i="1"/>
  <c r="AI17" i="1"/>
  <c r="BD18" i="1"/>
  <c r="AN18" i="1"/>
  <c r="X18" i="1"/>
  <c r="BF17" i="1"/>
  <c r="AH17" i="1"/>
  <c r="BB18" i="1"/>
  <c r="AL18" i="1"/>
  <c r="V18" i="1"/>
  <c r="BE18" i="1"/>
  <c r="Z17" i="1"/>
  <c r="AX18" i="1"/>
  <c r="AH18" i="1"/>
  <c r="R18" i="1"/>
  <c r="AP17" i="1"/>
  <c r="AO18" i="1"/>
  <c r="S17" i="1"/>
  <c r="AW18" i="1"/>
  <c r="AG18" i="1"/>
  <c r="Q18" i="1"/>
  <c r="Y18" i="1"/>
  <c r="AV18" i="1"/>
  <c r="AF18" i="1"/>
  <c r="BI18" i="1"/>
  <c r="BA18" i="1"/>
  <c r="AS18" i="1"/>
  <c r="AK18" i="1"/>
  <c r="AC18" i="1"/>
  <c r="U18" i="1"/>
  <c r="AX17" i="1"/>
  <c r="R17" i="1"/>
  <c r="BH18" i="1"/>
  <c r="AZ18" i="1"/>
  <c r="AR18" i="1"/>
  <c r="AJ18" i="1"/>
  <c r="AB18" i="1"/>
  <c r="T18" i="1"/>
  <c r="AQ17" i="1"/>
  <c r="BG18" i="1"/>
  <c r="AY18" i="1"/>
  <c r="AQ18" i="1"/>
  <c r="AI18" i="1"/>
  <c r="AA18" i="1"/>
  <c r="S18" i="1"/>
  <c r="BG17" i="1"/>
  <c r="AA17" i="1"/>
  <c r="BC18" i="1"/>
  <c r="AU18" i="1"/>
  <c r="AM18" i="1"/>
  <c r="AE18" i="1"/>
  <c r="W18" i="1"/>
  <c r="BE17" i="1"/>
  <c r="AW17" i="1"/>
  <c r="AO17" i="1"/>
  <c r="AG17" i="1"/>
  <c r="Y17" i="1"/>
  <c r="Q17" i="1"/>
  <c r="BD17" i="1"/>
  <c r="AV17" i="1"/>
  <c r="AN17" i="1"/>
  <c r="AF17" i="1"/>
  <c r="X17" i="1"/>
  <c r="BC17" i="1"/>
  <c r="AU17" i="1"/>
  <c r="AM17" i="1"/>
  <c r="AE17" i="1"/>
  <c r="W17" i="1"/>
  <c r="BB17" i="1"/>
  <c r="AT17" i="1"/>
  <c r="AL17" i="1"/>
  <c r="AD17" i="1"/>
  <c r="V17" i="1"/>
  <c r="BI17" i="1"/>
  <c r="BA17" i="1"/>
  <c r="AS17" i="1"/>
  <c r="AK17" i="1"/>
  <c r="AC17" i="1"/>
  <c r="U17" i="1"/>
  <c r="BH17" i="1"/>
  <c r="AZ17" i="1"/>
  <c r="AR17" i="1"/>
  <c r="AJ17" i="1"/>
  <c r="AB17" i="1"/>
  <c r="T17" i="1"/>
  <c r="L17" i="1"/>
  <c r="D19" i="1" l="1"/>
  <c r="E23" i="1" s="1"/>
  <c r="AS20" i="1"/>
  <c r="K20" i="1"/>
  <c r="BA20" i="1"/>
  <c r="BI20" i="1"/>
  <c r="BD20" i="1"/>
  <c r="Y20" i="1"/>
  <c r="BF20" i="1"/>
  <c r="AO20" i="1"/>
  <c r="AA20" i="1"/>
  <c r="U20" i="1"/>
  <c r="AK20" i="1"/>
  <c r="AB20" i="1"/>
  <c r="Z20" i="1"/>
  <c r="V20" i="1"/>
  <c r="AD20" i="1"/>
  <c r="AF20" i="1"/>
  <c r="BB20" i="1"/>
  <c r="AN20" i="1"/>
  <c r="AG20" i="1"/>
  <c r="T20" i="1"/>
  <c r="AJ20" i="1"/>
  <c r="BG20" i="1"/>
  <c r="W20" i="1"/>
  <c r="AZ20" i="1"/>
  <c r="AW20" i="1"/>
  <c r="AY20" i="1"/>
  <c r="AC20" i="1"/>
  <c r="AL20" i="1"/>
  <c r="X20" i="1"/>
  <c r="AQ20" i="1"/>
  <c r="AT20" i="1"/>
  <c r="BH20" i="1"/>
  <c r="AV20" i="1"/>
  <c r="BE20" i="1"/>
  <c r="AR20" i="1"/>
  <c r="AE20" i="1"/>
  <c r="AM20" i="1"/>
  <c r="Q20" i="1"/>
  <c r="AU20" i="1"/>
  <c r="S20" i="1"/>
  <c r="L20" i="1"/>
  <c r="BC20" i="1"/>
  <c r="R20" i="1"/>
  <c r="AH20" i="1"/>
  <c r="AI20" i="1"/>
  <c r="AP20" i="1"/>
  <c r="AX20" i="1"/>
  <c r="AD24" i="1" l="1"/>
  <c r="AD32" i="1"/>
  <c r="AD40" i="1"/>
  <c r="AD26" i="1"/>
  <c r="AD25" i="1"/>
  <c r="AD33" i="1"/>
  <c r="AD41" i="1"/>
  <c r="AD34" i="1"/>
  <c r="AD27" i="1"/>
  <c r="AD35" i="1"/>
  <c r="AD31" i="1"/>
  <c r="AD28" i="1"/>
  <c r="AD36" i="1"/>
  <c r="AD39" i="1"/>
  <c r="AD29" i="1"/>
  <c r="AD37" i="1"/>
  <c r="AD23" i="1"/>
  <c r="AD22" i="1"/>
  <c r="AD30" i="1"/>
  <c r="AD38" i="1"/>
  <c r="AP27" i="1"/>
  <c r="AP35" i="1"/>
  <c r="AP43" i="1"/>
  <c r="AP51" i="1"/>
  <c r="AP28" i="1"/>
  <c r="AP36" i="1"/>
  <c r="AP44" i="1"/>
  <c r="AP52" i="1"/>
  <c r="AP29" i="1"/>
  <c r="AP37" i="1"/>
  <c r="AP45" i="1"/>
  <c r="AP53" i="1"/>
  <c r="AP22" i="1"/>
  <c r="AP30" i="1"/>
  <c r="AP38" i="1"/>
  <c r="AP46" i="1"/>
  <c r="AP24" i="1"/>
  <c r="AP32" i="1"/>
  <c r="AP40" i="1"/>
  <c r="AP48" i="1"/>
  <c r="AP25" i="1"/>
  <c r="AP33" i="1"/>
  <c r="AP41" i="1"/>
  <c r="AP49" i="1"/>
  <c r="AP39" i="1"/>
  <c r="AP47" i="1"/>
  <c r="AP42" i="1"/>
  <c r="AP50" i="1"/>
  <c r="AP23" i="1"/>
  <c r="AP34" i="1"/>
  <c r="AP26" i="1"/>
  <c r="AP31" i="1"/>
  <c r="Q26" i="1"/>
  <c r="Q27" i="1"/>
  <c r="Q28" i="1"/>
  <c r="Q22" i="1"/>
  <c r="Q23" i="1"/>
  <c r="Q25" i="1"/>
  <c r="Q24" i="1"/>
  <c r="AQ28" i="1"/>
  <c r="AQ36" i="1"/>
  <c r="AQ44" i="1"/>
  <c r="AQ52" i="1"/>
  <c r="AQ29" i="1"/>
  <c r="AQ37" i="1"/>
  <c r="AQ45" i="1"/>
  <c r="AQ53" i="1"/>
  <c r="AQ22" i="1"/>
  <c r="AQ30" i="1"/>
  <c r="AQ38" i="1"/>
  <c r="AQ46" i="1"/>
  <c r="AQ54" i="1"/>
  <c r="AQ23" i="1"/>
  <c r="AQ31" i="1"/>
  <c r="AQ39" i="1"/>
  <c r="AQ47" i="1"/>
  <c r="AQ25" i="1"/>
  <c r="AQ33" i="1"/>
  <c r="AQ41" i="1"/>
  <c r="AQ49" i="1"/>
  <c r="AQ26" i="1"/>
  <c r="AQ34" i="1"/>
  <c r="AQ42" i="1"/>
  <c r="AQ50" i="1"/>
  <c r="AQ40" i="1"/>
  <c r="AQ43" i="1"/>
  <c r="AQ48" i="1"/>
  <c r="AQ51" i="1"/>
  <c r="AQ35" i="1"/>
  <c r="AQ24" i="1"/>
  <c r="AQ27" i="1"/>
  <c r="AQ32" i="1"/>
  <c r="BG24" i="1"/>
  <c r="BG32" i="1"/>
  <c r="BG40" i="1"/>
  <c r="BG48" i="1"/>
  <c r="BG56" i="1"/>
  <c r="BG64" i="1"/>
  <c r="BG27" i="1"/>
  <c r="BG35" i="1"/>
  <c r="BG43" i="1"/>
  <c r="BG51" i="1"/>
  <c r="BG59" i="1"/>
  <c r="BG67" i="1"/>
  <c r="BG28" i="1"/>
  <c r="BG36" i="1"/>
  <c r="BG44" i="1"/>
  <c r="BG52" i="1"/>
  <c r="BG60" i="1"/>
  <c r="BG68" i="1"/>
  <c r="BG23" i="1"/>
  <c r="BG31" i="1"/>
  <c r="BG39" i="1"/>
  <c r="BG47" i="1"/>
  <c r="BG55" i="1"/>
  <c r="BG63" i="1"/>
  <c r="BG33" i="1"/>
  <c r="BG49" i="1"/>
  <c r="BG65" i="1"/>
  <c r="BG34" i="1"/>
  <c r="BG50" i="1"/>
  <c r="BG66" i="1"/>
  <c r="BG37" i="1"/>
  <c r="BG53" i="1"/>
  <c r="BG69" i="1"/>
  <c r="BG22" i="1"/>
  <c r="BG38" i="1"/>
  <c r="BG54" i="1"/>
  <c r="BG70" i="1"/>
  <c r="BG26" i="1"/>
  <c r="BG42" i="1"/>
  <c r="BG58" i="1"/>
  <c r="BG29" i="1"/>
  <c r="BG45" i="1"/>
  <c r="BG61" i="1"/>
  <c r="BG30" i="1"/>
  <c r="BG46" i="1"/>
  <c r="BG62" i="1"/>
  <c r="BG57" i="1"/>
  <c r="BG25" i="1"/>
  <c r="BG41" i="1"/>
  <c r="V28" i="1"/>
  <c r="V29" i="1"/>
  <c r="V23" i="1"/>
  <c r="V31" i="1"/>
  <c r="V24" i="1"/>
  <c r="V32" i="1"/>
  <c r="V25" i="1"/>
  <c r="V33" i="1"/>
  <c r="V30" i="1"/>
  <c r="V26" i="1"/>
  <c r="V27" i="1"/>
  <c r="V22" i="1"/>
  <c r="Y22" i="1"/>
  <c r="Y30" i="1"/>
  <c r="Y24" i="1"/>
  <c r="Y32" i="1"/>
  <c r="Y23" i="1"/>
  <c r="Y31" i="1"/>
  <c r="Y25" i="1"/>
  <c r="Y33" i="1"/>
  <c r="Y26" i="1"/>
  <c r="Y34" i="1"/>
  <c r="Y29" i="1"/>
  <c r="Y27" i="1"/>
  <c r="Y35" i="1"/>
  <c r="Y28" i="1"/>
  <c r="Y36" i="1"/>
  <c r="AU22" i="1"/>
  <c r="AU30" i="1"/>
  <c r="AU38" i="1"/>
  <c r="AU46" i="1"/>
  <c r="AU54" i="1"/>
  <c r="AU25" i="1"/>
  <c r="AU33" i="1"/>
  <c r="AU41" i="1"/>
  <c r="AU49" i="1"/>
  <c r="AU57" i="1"/>
  <c r="AU26" i="1"/>
  <c r="AU34" i="1"/>
  <c r="AU42" i="1"/>
  <c r="AU50" i="1"/>
  <c r="AU58" i="1"/>
  <c r="AU29" i="1"/>
  <c r="AU37" i="1"/>
  <c r="AU45" i="1"/>
  <c r="AU53" i="1"/>
  <c r="AU23" i="1"/>
  <c r="AU39" i="1"/>
  <c r="AU55" i="1"/>
  <c r="AU24" i="1"/>
  <c r="AU40" i="1"/>
  <c r="AU56" i="1"/>
  <c r="AU27" i="1"/>
  <c r="AU43" i="1"/>
  <c r="AU28" i="1"/>
  <c r="AU44" i="1"/>
  <c r="AU32" i="1"/>
  <c r="AU48" i="1"/>
  <c r="AU35" i="1"/>
  <c r="AU51" i="1"/>
  <c r="AU31" i="1"/>
  <c r="AU47" i="1"/>
  <c r="AU36" i="1"/>
  <c r="AU52" i="1"/>
  <c r="AI24" i="1"/>
  <c r="AI32" i="1"/>
  <c r="AI25" i="1"/>
  <c r="AI33" i="1"/>
  <c r="AI26" i="1"/>
  <c r="AI34" i="1"/>
  <c r="AI27" i="1"/>
  <c r="AI35" i="1"/>
  <c r="AI29" i="1"/>
  <c r="AI37" i="1"/>
  <c r="AI22" i="1"/>
  <c r="AI30" i="1"/>
  <c r="AI28" i="1"/>
  <c r="AI43" i="1"/>
  <c r="AI45" i="1"/>
  <c r="AI31" i="1"/>
  <c r="AI44" i="1"/>
  <c r="AI36" i="1"/>
  <c r="AI38" i="1"/>
  <c r="AI46" i="1"/>
  <c r="AI23" i="1"/>
  <c r="AI39" i="1"/>
  <c r="AI40" i="1"/>
  <c r="AI41" i="1"/>
  <c r="AI42" i="1"/>
  <c r="AJ26" i="1"/>
  <c r="AJ34" i="1"/>
  <c r="AJ42" i="1"/>
  <c r="AJ27" i="1"/>
  <c r="AJ35" i="1"/>
  <c r="AJ43" i="1"/>
  <c r="AJ28" i="1"/>
  <c r="AJ36" i="1"/>
  <c r="AJ44" i="1"/>
  <c r="AJ29" i="1"/>
  <c r="AJ37" i="1"/>
  <c r="AJ45" i="1"/>
  <c r="AJ23" i="1"/>
  <c r="AJ31" i="1"/>
  <c r="AJ39" i="1"/>
  <c r="AJ47" i="1"/>
  <c r="AJ24" i="1"/>
  <c r="AJ32" i="1"/>
  <c r="AJ40" i="1"/>
  <c r="AJ22" i="1"/>
  <c r="AJ30" i="1"/>
  <c r="AJ25" i="1"/>
  <c r="AJ33" i="1"/>
  <c r="AJ38" i="1"/>
  <c r="AJ41" i="1"/>
  <c r="AJ46" i="1"/>
  <c r="T29" i="1"/>
  <c r="T22" i="1"/>
  <c r="T30" i="1"/>
  <c r="T31" i="1"/>
  <c r="T24" i="1"/>
  <c r="T25" i="1"/>
  <c r="T28" i="1"/>
  <c r="T23" i="1"/>
  <c r="T26" i="1"/>
  <c r="T27" i="1"/>
  <c r="AR22" i="1"/>
  <c r="AR30" i="1"/>
  <c r="AR38" i="1"/>
  <c r="AR46" i="1"/>
  <c r="AR54" i="1"/>
  <c r="AR23" i="1"/>
  <c r="AR31" i="1"/>
  <c r="AR39" i="1"/>
  <c r="AR47" i="1"/>
  <c r="AR55" i="1"/>
  <c r="AR24" i="1"/>
  <c r="AR32" i="1"/>
  <c r="AR40" i="1"/>
  <c r="AR48" i="1"/>
  <c r="AR25" i="1"/>
  <c r="AR33" i="1"/>
  <c r="AR41" i="1"/>
  <c r="AR49" i="1"/>
  <c r="AR27" i="1"/>
  <c r="AR35" i="1"/>
  <c r="AR43" i="1"/>
  <c r="AR51" i="1"/>
  <c r="AR28" i="1"/>
  <c r="AR36" i="1"/>
  <c r="AR44" i="1"/>
  <c r="AR52" i="1"/>
  <c r="AR42" i="1"/>
  <c r="AR50" i="1"/>
  <c r="AR45" i="1"/>
  <c r="AR53" i="1"/>
  <c r="AR26" i="1"/>
  <c r="AR29" i="1"/>
  <c r="AR37" i="1"/>
  <c r="AR34" i="1"/>
  <c r="AG26" i="1"/>
  <c r="AG34" i="1"/>
  <c r="AG42" i="1"/>
  <c r="AG28" i="1"/>
  <c r="AG36" i="1"/>
  <c r="AG27" i="1"/>
  <c r="AG35" i="1"/>
  <c r="AG43" i="1"/>
  <c r="AG44" i="1"/>
  <c r="AG29" i="1"/>
  <c r="AG37" i="1"/>
  <c r="AG41" i="1"/>
  <c r="AG22" i="1"/>
  <c r="AG30" i="1"/>
  <c r="AG38" i="1"/>
  <c r="AG25" i="1"/>
  <c r="AG23" i="1"/>
  <c r="AG31" i="1"/>
  <c r="AG39" i="1"/>
  <c r="AG24" i="1"/>
  <c r="AG32" i="1"/>
  <c r="AG40" i="1"/>
  <c r="AG33" i="1"/>
  <c r="AK29" i="1"/>
  <c r="AK37" i="1"/>
  <c r="AK45" i="1"/>
  <c r="AK22" i="1"/>
  <c r="AK30" i="1"/>
  <c r="AK38" i="1"/>
  <c r="AK46" i="1"/>
  <c r="AK23" i="1"/>
  <c r="AK31" i="1"/>
  <c r="AK39" i="1"/>
  <c r="AK47" i="1"/>
  <c r="AK24" i="1"/>
  <c r="AK32" i="1"/>
  <c r="AK40" i="1"/>
  <c r="AK48" i="1"/>
  <c r="AK26" i="1"/>
  <c r="AK34" i="1"/>
  <c r="AK42" i="1"/>
  <c r="AK27" i="1"/>
  <c r="AK35" i="1"/>
  <c r="AK43" i="1"/>
  <c r="AK25" i="1"/>
  <c r="AK28" i="1"/>
  <c r="AK33" i="1"/>
  <c r="AK44" i="1"/>
  <c r="AK36" i="1"/>
  <c r="AK41" i="1"/>
  <c r="BA15" i="1"/>
  <c r="BA25" i="1"/>
  <c r="BA33" i="1"/>
  <c r="BA41" i="1"/>
  <c r="BA49" i="1"/>
  <c r="BA57" i="1"/>
  <c r="BA28" i="1"/>
  <c r="BA36" i="1"/>
  <c r="BA44" i="1"/>
  <c r="BA52" i="1"/>
  <c r="BA60" i="1"/>
  <c r="BA29" i="1"/>
  <c r="BA37" i="1"/>
  <c r="BA45" i="1"/>
  <c r="BA53" i="1"/>
  <c r="BA61" i="1"/>
  <c r="BA24" i="1"/>
  <c r="BA32" i="1"/>
  <c r="BA40" i="1"/>
  <c r="BA48" i="1"/>
  <c r="BA56" i="1"/>
  <c r="BA64" i="1"/>
  <c r="BA26" i="1"/>
  <c r="BA42" i="1"/>
  <c r="BA58" i="1"/>
  <c r="BA27" i="1"/>
  <c r="BA43" i="1"/>
  <c r="BA59" i="1"/>
  <c r="BA30" i="1"/>
  <c r="BA46" i="1"/>
  <c r="BA62" i="1"/>
  <c r="BA31" i="1"/>
  <c r="BA47" i="1"/>
  <c r="BA63" i="1"/>
  <c r="BA35" i="1"/>
  <c r="BA51" i="1"/>
  <c r="BA22" i="1"/>
  <c r="BA38" i="1"/>
  <c r="BA54" i="1"/>
  <c r="BA23" i="1"/>
  <c r="BA39" i="1"/>
  <c r="BA55" i="1"/>
  <c r="BA34" i="1"/>
  <c r="BA50" i="1"/>
  <c r="AX27" i="1"/>
  <c r="AX35" i="1"/>
  <c r="AX43" i="1"/>
  <c r="AX51" i="1"/>
  <c r="AX59" i="1"/>
  <c r="AX22" i="1"/>
  <c r="AX30" i="1"/>
  <c r="AX38" i="1"/>
  <c r="AX46" i="1"/>
  <c r="AX54" i="1"/>
  <c r="AX23" i="1"/>
  <c r="AX31" i="1"/>
  <c r="AX39" i="1"/>
  <c r="AX47" i="1"/>
  <c r="AX55" i="1"/>
  <c r="AX26" i="1"/>
  <c r="AX34" i="1"/>
  <c r="AX42" i="1"/>
  <c r="AX50" i="1"/>
  <c r="AX58" i="1"/>
  <c r="AX28" i="1"/>
  <c r="AX44" i="1"/>
  <c r="AX60" i="1"/>
  <c r="AX29" i="1"/>
  <c r="AX45" i="1"/>
  <c r="AX61" i="1"/>
  <c r="AX32" i="1"/>
  <c r="AX48" i="1"/>
  <c r="AX33" i="1"/>
  <c r="AX49" i="1"/>
  <c r="AX37" i="1"/>
  <c r="AX53" i="1"/>
  <c r="AX24" i="1"/>
  <c r="AX40" i="1"/>
  <c r="AX56" i="1"/>
  <c r="AX36" i="1"/>
  <c r="AX25" i="1"/>
  <c r="AX41" i="1"/>
  <c r="AX52" i="1"/>
  <c r="AX57" i="1"/>
  <c r="BF23" i="1"/>
  <c r="BF31" i="1"/>
  <c r="BF39" i="1"/>
  <c r="BF47" i="1"/>
  <c r="BF55" i="1"/>
  <c r="BF63" i="1"/>
  <c r="BF26" i="1"/>
  <c r="BF34" i="1"/>
  <c r="BF42" i="1"/>
  <c r="BF50" i="1"/>
  <c r="BF58" i="1"/>
  <c r="BF66" i="1"/>
  <c r="BF27" i="1"/>
  <c r="BF35" i="1"/>
  <c r="BF43" i="1"/>
  <c r="BF51" i="1"/>
  <c r="BF59" i="1"/>
  <c r="BF67" i="1"/>
  <c r="BF22" i="1"/>
  <c r="BF30" i="1"/>
  <c r="BF38" i="1"/>
  <c r="BF46" i="1"/>
  <c r="BF54" i="1"/>
  <c r="BF62" i="1"/>
  <c r="BF32" i="1"/>
  <c r="BF48" i="1"/>
  <c r="BF64" i="1"/>
  <c r="BF33" i="1"/>
  <c r="BF49" i="1"/>
  <c r="BF65" i="1"/>
  <c r="BF36" i="1"/>
  <c r="BF52" i="1"/>
  <c r="BF68" i="1"/>
  <c r="BF37" i="1"/>
  <c r="BF53" i="1"/>
  <c r="BF69" i="1"/>
  <c r="BF25" i="1"/>
  <c r="BF41" i="1"/>
  <c r="BF57" i="1"/>
  <c r="BF28" i="1"/>
  <c r="BF44" i="1"/>
  <c r="BF60" i="1"/>
  <c r="BF29" i="1"/>
  <c r="BF45" i="1"/>
  <c r="BF61" i="1"/>
  <c r="BF40" i="1"/>
  <c r="BF24" i="1"/>
  <c r="BF56" i="1"/>
  <c r="AM22" i="1"/>
  <c r="AM30" i="1"/>
  <c r="AM38" i="1"/>
  <c r="AM46" i="1"/>
  <c r="AM23" i="1"/>
  <c r="AM31" i="1"/>
  <c r="AM39" i="1"/>
  <c r="AM47" i="1"/>
  <c r="AM24" i="1"/>
  <c r="AM32" i="1"/>
  <c r="AM40" i="1"/>
  <c r="AM48" i="1"/>
  <c r="AM25" i="1"/>
  <c r="AM33" i="1"/>
  <c r="AM41" i="1"/>
  <c r="AM49" i="1"/>
  <c r="AM27" i="1"/>
  <c r="AM35" i="1"/>
  <c r="AM43" i="1"/>
  <c r="AM28" i="1"/>
  <c r="AM36" i="1"/>
  <c r="AM44" i="1"/>
  <c r="AM42" i="1"/>
  <c r="AM45" i="1"/>
  <c r="AM50" i="1"/>
  <c r="AM26" i="1"/>
  <c r="AM29" i="1"/>
  <c r="AM37" i="1"/>
  <c r="AM34" i="1"/>
  <c r="AB25" i="1"/>
  <c r="AB33" i="1"/>
  <c r="AB27" i="1"/>
  <c r="AB26" i="1"/>
  <c r="AB34" i="1"/>
  <c r="AB35" i="1"/>
  <c r="AB28" i="1"/>
  <c r="AB36" i="1"/>
  <c r="AB32" i="1"/>
  <c r="AB29" i="1"/>
  <c r="AB37" i="1"/>
  <c r="AB22" i="1"/>
  <c r="AB30" i="1"/>
  <c r="AB38" i="1"/>
  <c r="AB23" i="1"/>
  <c r="AB31" i="1"/>
  <c r="AB39" i="1"/>
  <c r="AB24" i="1"/>
  <c r="K22" i="1"/>
  <c r="K23" i="1"/>
  <c r="W25" i="1"/>
  <c r="W33" i="1"/>
  <c r="W26" i="1"/>
  <c r="W34" i="1"/>
  <c r="W28" i="1"/>
  <c r="W27" i="1"/>
  <c r="W29" i="1"/>
  <c r="W32" i="1"/>
  <c r="W22" i="1"/>
  <c r="W30" i="1"/>
  <c r="W24" i="1"/>
  <c r="W23" i="1"/>
  <c r="W31" i="1"/>
  <c r="X23" i="1"/>
  <c r="X31" i="1"/>
  <c r="X33" i="1"/>
  <c r="X24" i="1"/>
  <c r="X32" i="1"/>
  <c r="X25" i="1"/>
  <c r="X26" i="1"/>
  <c r="X34" i="1"/>
  <c r="X22" i="1"/>
  <c r="X27" i="1"/>
  <c r="X35" i="1"/>
  <c r="X28" i="1"/>
  <c r="X29" i="1"/>
  <c r="X30" i="1"/>
  <c r="BD15" i="1"/>
  <c r="BD24" i="1"/>
  <c r="BD32" i="1"/>
  <c r="BD40" i="1"/>
  <c r="BD48" i="1"/>
  <c r="BD56" i="1"/>
  <c r="BD64" i="1"/>
  <c r="BD27" i="1"/>
  <c r="BD35" i="1"/>
  <c r="BD43" i="1"/>
  <c r="BD51" i="1"/>
  <c r="BD59" i="1"/>
  <c r="BD67" i="1"/>
  <c r="BD28" i="1"/>
  <c r="BD36" i="1"/>
  <c r="BD44" i="1"/>
  <c r="BD52" i="1"/>
  <c r="BD60" i="1"/>
  <c r="BD23" i="1"/>
  <c r="BD31" i="1"/>
  <c r="BD39" i="1"/>
  <c r="BD47" i="1"/>
  <c r="BD55" i="1"/>
  <c r="BD63" i="1"/>
  <c r="BD33" i="1"/>
  <c r="BD49" i="1"/>
  <c r="BD65" i="1"/>
  <c r="BD34" i="1"/>
  <c r="BD50" i="1"/>
  <c r="BD66" i="1"/>
  <c r="BD37" i="1"/>
  <c r="BD53" i="1"/>
  <c r="BD22" i="1"/>
  <c r="BD38" i="1"/>
  <c r="BD54" i="1"/>
  <c r="BD26" i="1"/>
  <c r="BD42" i="1"/>
  <c r="BD58" i="1"/>
  <c r="BD29" i="1"/>
  <c r="BD45" i="1"/>
  <c r="BD61" i="1"/>
  <c r="BD30" i="1"/>
  <c r="BD46" i="1"/>
  <c r="BD62" i="1"/>
  <c r="BD41" i="1"/>
  <c r="BD57" i="1"/>
  <c r="BD25" i="1"/>
  <c r="AH26" i="1"/>
  <c r="AH34" i="1"/>
  <c r="AH42" i="1"/>
  <c r="AH36" i="1"/>
  <c r="AH27" i="1"/>
  <c r="AH35" i="1"/>
  <c r="AH43" i="1"/>
  <c r="AH28" i="1"/>
  <c r="AH44" i="1"/>
  <c r="AH29" i="1"/>
  <c r="AH37" i="1"/>
  <c r="AH45" i="1"/>
  <c r="AH33" i="1"/>
  <c r="AH22" i="1"/>
  <c r="AH30" i="1"/>
  <c r="AH38" i="1"/>
  <c r="AH23" i="1"/>
  <c r="AH31" i="1"/>
  <c r="AH39" i="1"/>
  <c r="AH25" i="1"/>
  <c r="AH24" i="1"/>
  <c r="AH32" i="1"/>
  <c r="AH40" i="1"/>
  <c r="AH41" i="1"/>
  <c r="AE29" i="1"/>
  <c r="AE37" i="1"/>
  <c r="AE23" i="1"/>
  <c r="AE31" i="1"/>
  <c r="AE22" i="1"/>
  <c r="AE30" i="1"/>
  <c r="AE38" i="1"/>
  <c r="AE39" i="1"/>
  <c r="AE24" i="1"/>
  <c r="AE32" i="1"/>
  <c r="AE40" i="1"/>
  <c r="AE28" i="1"/>
  <c r="AE25" i="1"/>
  <c r="AE33" i="1"/>
  <c r="AE41" i="1"/>
  <c r="AE26" i="1"/>
  <c r="AE34" i="1"/>
  <c r="AE42" i="1"/>
  <c r="AE27" i="1"/>
  <c r="AE35" i="1"/>
  <c r="AE36" i="1"/>
  <c r="R26" i="1"/>
  <c r="R28" i="1"/>
  <c r="R27" i="1"/>
  <c r="R29" i="1"/>
  <c r="R22" i="1"/>
  <c r="R23" i="1"/>
  <c r="R24" i="1"/>
  <c r="R25" i="1"/>
  <c r="AC28" i="1"/>
  <c r="AC36" i="1"/>
  <c r="AC22" i="1"/>
  <c r="AC30" i="1"/>
  <c r="AC29" i="1"/>
  <c r="AC37" i="1"/>
  <c r="AC38" i="1"/>
  <c r="AC23" i="1"/>
  <c r="AC31" i="1"/>
  <c r="AC39" i="1"/>
  <c r="AC24" i="1"/>
  <c r="AC32" i="1"/>
  <c r="AC40" i="1"/>
  <c r="AC25" i="1"/>
  <c r="AC33" i="1"/>
  <c r="AC35" i="1"/>
  <c r="AC26" i="1"/>
  <c r="AC34" i="1"/>
  <c r="AC27" i="1"/>
  <c r="AY28" i="1"/>
  <c r="AY36" i="1"/>
  <c r="AY44" i="1"/>
  <c r="AY52" i="1"/>
  <c r="AY60" i="1"/>
  <c r="AY23" i="1"/>
  <c r="AY31" i="1"/>
  <c r="AY39" i="1"/>
  <c r="AY47" i="1"/>
  <c r="AY55" i="1"/>
  <c r="AY24" i="1"/>
  <c r="AY32" i="1"/>
  <c r="AY40" i="1"/>
  <c r="AY48" i="1"/>
  <c r="AY56" i="1"/>
  <c r="AY27" i="1"/>
  <c r="AY35" i="1"/>
  <c r="AY43" i="1"/>
  <c r="AY51" i="1"/>
  <c r="AY59" i="1"/>
  <c r="AY37" i="1"/>
  <c r="AY53" i="1"/>
  <c r="AY22" i="1"/>
  <c r="AY38" i="1"/>
  <c r="AY54" i="1"/>
  <c r="AY25" i="1"/>
  <c r="AY41" i="1"/>
  <c r="AY57" i="1"/>
  <c r="AY26" i="1"/>
  <c r="AY42" i="1"/>
  <c r="AY58" i="1"/>
  <c r="AY30" i="1"/>
  <c r="AY46" i="1"/>
  <c r="AY62" i="1"/>
  <c r="AY33" i="1"/>
  <c r="AY49" i="1"/>
  <c r="AY34" i="1"/>
  <c r="AY61" i="1"/>
  <c r="AY50" i="1"/>
  <c r="AY29" i="1"/>
  <c r="AY45" i="1"/>
  <c r="U24" i="1"/>
  <c r="U32" i="1"/>
  <c r="U26" i="1"/>
  <c r="U25" i="1"/>
  <c r="U27" i="1"/>
  <c r="U23" i="1"/>
  <c r="U28" i="1"/>
  <c r="U29" i="1"/>
  <c r="U31" i="1"/>
  <c r="U22" i="1"/>
  <c r="U30" i="1"/>
  <c r="L22" i="1"/>
  <c r="L23" i="1"/>
  <c r="AV28" i="1"/>
  <c r="AV36" i="1"/>
  <c r="AV44" i="1"/>
  <c r="AV52" i="1"/>
  <c r="AV23" i="1"/>
  <c r="AV31" i="1"/>
  <c r="AV39" i="1"/>
  <c r="AV47" i="1"/>
  <c r="AV55" i="1"/>
  <c r="AV24" i="1"/>
  <c r="AV32" i="1"/>
  <c r="AV40" i="1"/>
  <c r="AV48" i="1"/>
  <c r="AV56" i="1"/>
  <c r="AV27" i="1"/>
  <c r="AV35" i="1"/>
  <c r="AV43" i="1"/>
  <c r="AV51" i="1"/>
  <c r="AV59" i="1"/>
  <c r="AV29" i="1"/>
  <c r="AV45" i="1"/>
  <c r="AV30" i="1"/>
  <c r="AV46" i="1"/>
  <c r="AV33" i="1"/>
  <c r="AV49" i="1"/>
  <c r="AV34" i="1"/>
  <c r="AV50" i="1"/>
  <c r="AV22" i="1"/>
  <c r="AV38" i="1"/>
  <c r="AV54" i="1"/>
  <c r="AV25" i="1"/>
  <c r="AV41" i="1"/>
  <c r="AV57" i="1"/>
  <c r="AV26" i="1"/>
  <c r="AV37" i="1"/>
  <c r="AV58" i="1"/>
  <c r="AV42" i="1"/>
  <c r="AV53" i="1"/>
  <c r="AW27" i="1"/>
  <c r="AW35" i="1"/>
  <c r="AW43" i="1"/>
  <c r="AW51" i="1"/>
  <c r="AW59" i="1"/>
  <c r="AW22" i="1"/>
  <c r="AW30" i="1"/>
  <c r="AW38" i="1"/>
  <c r="AW46" i="1"/>
  <c r="AW54" i="1"/>
  <c r="AW23" i="1"/>
  <c r="AW31" i="1"/>
  <c r="AW39" i="1"/>
  <c r="AW47" i="1"/>
  <c r="AW55" i="1"/>
  <c r="AW26" i="1"/>
  <c r="AW34" i="1"/>
  <c r="AW42" i="1"/>
  <c r="AW50" i="1"/>
  <c r="AW58" i="1"/>
  <c r="AW36" i="1"/>
  <c r="AW52" i="1"/>
  <c r="AW37" i="1"/>
  <c r="AW53" i="1"/>
  <c r="AW24" i="1"/>
  <c r="AW40" i="1"/>
  <c r="AW56" i="1"/>
  <c r="AW25" i="1"/>
  <c r="AW41" i="1"/>
  <c r="AW57" i="1"/>
  <c r="AW29" i="1"/>
  <c r="AW45" i="1"/>
  <c r="AW32" i="1"/>
  <c r="AW48" i="1"/>
  <c r="AW44" i="1"/>
  <c r="AW49" i="1"/>
  <c r="AW60" i="1"/>
  <c r="AW33" i="1"/>
  <c r="AW28" i="1"/>
  <c r="BB29" i="1"/>
  <c r="BB37" i="1"/>
  <c r="BB45" i="1"/>
  <c r="BB53" i="1"/>
  <c r="BB61" i="1"/>
  <c r="BB24" i="1"/>
  <c r="BB32" i="1"/>
  <c r="BB40" i="1"/>
  <c r="BB48" i="1"/>
  <c r="BB56" i="1"/>
  <c r="BB64" i="1"/>
  <c r="BB25" i="1"/>
  <c r="BB33" i="1"/>
  <c r="BB41" i="1"/>
  <c r="BB49" i="1"/>
  <c r="BB57" i="1"/>
  <c r="BB65" i="1"/>
  <c r="BB28" i="1"/>
  <c r="BB36" i="1"/>
  <c r="BB44" i="1"/>
  <c r="BB52" i="1"/>
  <c r="BB60" i="1"/>
  <c r="BB22" i="1"/>
  <c r="BB38" i="1"/>
  <c r="BB54" i="1"/>
  <c r="BB23" i="1"/>
  <c r="BB39" i="1"/>
  <c r="BB55" i="1"/>
  <c r="BB26" i="1"/>
  <c r="BB42" i="1"/>
  <c r="BB58" i="1"/>
  <c r="BB27" i="1"/>
  <c r="BB43" i="1"/>
  <c r="BB59" i="1"/>
  <c r="BB31" i="1"/>
  <c r="BB47" i="1"/>
  <c r="BB63" i="1"/>
  <c r="BB34" i="1"/>
  <c r="BB50" i="1"/>
  <c r="BB35" i="1"/>
  <c r="BB51" i="1"/>
  <c r="BB62" i="1"/>
  <c r="BB30" i="1"/>
  <c r="BB46" i="1"/>
  <c r="AA23" i="1"/>
  <c r="AA31" i="1"/>
  <c r="AA25" i="1"/>
  <c r="AA24" i="1"/>
  <c r="AA32" i="1"/>
  <c r="AA33" i="1"/>
  <c r="AA26" i="1"/>
  <c r="AA34" i="1"/>
  <c r="AA27" i="1"/>
  <c r="AA35" i="1"/>
  <c r="AA22" i="1"/>
  <c r="AA28" i="1"/>
  <c r="AA36" i="1"/>
  <c r="AA30" i="1"/>
  <c r="AA29" i="1"/>
  <c r="AA37" i="1"/>
  <c r="AA38" i="1"/>
  <c r="AS15" i="1"/>
  <c r="AS25" i="1"/>
  <c r="AS33" i="1"/>
  <c r="AS41" i="1"/>
  <c r="AS49" i="1"/>
  <c r="AS26" i="1"/>
  <c r="AS34" i="1"/>
  <c r="AS42" i="1"/>
  <c r="AS50" i="1"/>
  <c r="AS27" i="1"/>
  <c r="AS35" i="1"/>
  <c r="AS43" i="1"/>
  <c r="AS51" i="1"/>
  <c r="AS28" i="1"/>
  <c r="AS36" i="1"/>
  <c r="AS44" i="1"/>
  <c r="AS52" i="1"/>
  <c r="AS22" i="1"/>
  <c r="AS30" i="1"/>
  <c r="AS38" i="1"/>
  <c r="AS46" i="1"/>
  <c r="AS54" i="1"/>
  <c r="AS23" i="1"/>
  <c r="AS31" i="1"/>
  <c r="AS39" i="1"/>
  <c r="AS47" i="1"/>
  <c r="AS55" i="1"/>
  <c r="AS45" i="1"/>
  <c r="AS48" i="1"/>
  <c r="AS53" i="1"/>
  <c r="AS24" i="1"/>
  <c r="AS56" i="1"/>
  <c r="AS40" i="1"/>
  <c r="AS29" i="1"/>
  <c r="AS32" i="1"/>
  <c r="AS37" i="1"/>
  <c r="AT25" i="1"/>
  <c r="AT33" i="1"/>
  <c r="AT28" i="1"/>
  <c r="AT36" i="1"/>
  <c r="AT29" i="1"/>
  <c r="AT37" i="1"/>
  <c r="AT24" i="1"/>
  <c r="AT32" i="1"/>
  <c r="AT40" i="1"/>
  <c r="AT34" i="1"/>
  <c r="AT45" i="1"/>
  <c r="AT53" i="1"/>
  <c r="AT35" i="1"/>
  <c r="AT46" i="1"/>
  <c r="AT54" i="1"/>
  <c r="AT22" i="1"/>
  <c r="AT38" i="1"/>
  <c r="AT47" i="1"/>
  <c r="AT55" i="1"/>
  <c r="AT23" i="1"/>
  <c r="AT39" i="1"/>
  <c r="AT48" i="1"/>
  <c r="AT56" i="1"/>
  <c r="AT27" i="1"/>
  <c r="AT42" i="1"/>
  <c r="AT50" i="1"/>
  <c r="AT30" i="1"/>
  <c r="AT43" i="1"/>
  <c r="AT51" i="1"/>
  <c r="AT49" i="1"/>
  <c r="AT57" i="1"/>
  <c r="AT52" i="1"/>
  <c r="AT26" i="1"/>
  <c r="AT31" i="1"/>
  <c r="AT41" i="1"/>
  <c r="AT44" i="1"/>
  <c r="Z22" i="1"/>
  <c r="Z30" i="1"/>
  <c r="Z24" i="1"/>
  <c r="Z23" i="1"/>
  <c r="Z31" i="1"/>
  <c r="Z32" i="1"/>
  <c r="Z25" i="1"/>
  <c r="Z33" i="1"/>
  <c r="Z29" i="1"/>
  <c r="Z26" i="1"/>
  <c r="Z34" i="1"/>
  <c r="Z27" i="1"/>
  <c r="Z35" i="1"/>
  <c r="Z37" i="1"/>
  <c r="Z28" i="1"/>
  <c r="Z36" i="1"/>
  <c r="AL25" i="1"/>
  <c r="AL33" i="1"/>
  <c r="AL41" i="1"/>
  <c r="AL49" i="1"/>
  <c r="AL26" i="1"/>
  <c r="AL34" i="1"/>
  <c r="AL42" i="1"/>
  <c r="AL27" i="1"/>
  <c r="AL35" i="1"/>
  <c r="AL43" i="1"/>
  <c r="AL28" i="1"/>
  <c r="AL36" i="1"/>
  <c r="AL44" i="1"/>
  <c r="AL22" i="1"/>
  <c r="AL30" i="1"/>
  <c r="AL38" i="1"/>
  <c r="AL46" i="1"/>
  <c r="AL23" i="1"/>
  <c r="AL31" i="1"/>
  <c r="AL39" i="1"/>
  <c r="AL47" i="1"/>
  <c r="AL45" i="1"/>
  <c r="AL48" i="1"/>
  <c r="AL24" i="1"/>
  <c r="AL29" i="1"/>
  <c r="AL32" i="1"/>
  <c r="AL37" i="1"/>
  <c r="AL40" i="1"/>
  <c r="BI15" i="1"/>
  <c r="BI29" i="1"/>
  <c r="BI37" i="1"/>
  <c r="BI45" i="1"/>
  <c r="BI53" i="1"/>
  <c r="BI61" i="1"/>
  <c r="BI69" i="1"/>
  <c r="BI24" i="1"/>
  <c r="BI32" i="1"/>
  <c r="BI40" i="1"/>
  <c r="BI48" i="1"/>
  <c r="BI56" i="1"/>
  <c r="BI64" i="1"/>
  <c r="BI72" i="1"/>
  <c r="BI25" i="1"/>
  <c r="BI33" i="1"/>
  <c r="BI41" i="1"/>
  <c r="BI49" i="1"/>
  <c r="BI57" i="1"/>
  <c r="BI65" i="1"/>
  <c r="BI28" i="1"/>
  <c r="BI36" i="1"/>
  <c r="BI44" i="1"/>
  <c r="BI52" i="1"/>
  <c r="BI60" i="1"/>
  <c r="BI68" i="1"/>
  <c r="BI22" i="1"/>
  <c r="BI38" i="1"/>
  <c r="BI54" i="1"/>
  <c r="BI70" i="1"/>
  <c r="BI23" i="1"/>
  <c r="BI39" i="1"/>
  <c r="BI55" i="1"/>
  <c r="BI71" i="1"/>
  <c r="BI26" i="1"/>
  <c r="BI42" i="1"/>
  <c r="BI58" i="1"/>
  <c r="BI27" i="1"/>
  <c r="BI43" i="1"/>
  <c r="BI59" i="1"/>
  <c r="BI31" i="1"/>
  <c r="BI47" i="1"/>
  <c r="BI63" i="1"/>
  <c r="BI34" i="1"/>
  <c r="BI50" i="1"/>
  <c r="BI66" i="1"/>
  <c r="BI35" i="1"/>
  <c r="BI51" i="1"/>
  <c r="BI67" i="1"/>
  <c r="BI30" i="1"/>
  <c r="BI46" i="1"/>
  <c r="BI62" i="1"/>
  <c r="BC26" i="1"/>
  <c r="BC34" i="1"/>
  <c r="BC42" i="1"/>
  <c r="BC50" i="1"/>
  <c r="BC58" i="1"/>
  <c r="BC66" i="1"/>
  <c r="BC29" i="1"/>
  <c r="BC37" i="1"/>
  <c r="BC45" i="1"/>
  <c r="BC53" i="1"/>
  <c r="BC61" i="1"/>
  <c r="BC22" i="1"/>
  <c r="BC30" i="1"/>
  <c r="BC38" i="1"/>
  <c r="BC46" i="1"/>
  <c r="BC54" i="1"/>
  <c r="BC62" i="1"/>
  <c r="BC25" i="1"/>
  <c r="BC33" i="1"/>
  <c r="BC41" i="1"/>
  <c r="BC49" i="1"/>
  <c r="BC57" i="1"/>
  <c r="BC65" i="1"/>
  <c r="BC35" i="1"/>
  <c r="BC51" i="1"/>
  <c r="BC36" i="1"/>
  <c r="BC52" i="1"/>
  <c r="BC23" i="1"/>
  <c r="BC39" i="1"/>
  <c r="BC55" i="1"/>
  <c r="BC24" i="1"/>
  <c r="BC40" i="1"/>
  <c r="BC56" i="1"/>
  <c r="BC28" i="1"/>
  <c r="BC44" i="1"/>
  <c r="BC60" i="1"/>
  <c r="BC31" i="1"/>
  <c r="BC47" i="1"/>
  <c r="BC63" i="1"/>
  <c r="BC32" i="1"/>
  <c r="BC48" i="1"/>
  <c r="BC64" i="1"/>
  <c r="BC27" i="1"/>
  <c r="BC43" i="1"/>
  <c r="BC59" i="1"/>
  <c r="BE23" i="1"/>
  <c r="BE31" i="1"/>
  <c r="BE39" i="1"/>
  <c r="BE47" i="1"/>
  <c r="BE55" i="1"/>
  <c r="BE63" i="1"/>
  <c r="BE26" i="1"/>
  <c r="BE34" i="1"/>
  <c r="BE42" i="1"/>
  <c r="BE50" i="1"/>
  <c r="BE58" i="1"/>
  <c r="BE66" i="1"/>
  <c r="BE27" i="1"/>
  <c r="BE35" i="1"/>
  <c r="BE43" i="1"/>
  <c r="BE51" i="1"/>
  <c r="BE59" i="1"/>
  <c r="BE67" i="1"/>
  <c r="BE22" i="1"/>
  <c r="BE30" i="1"/>
  <c r="BE38" i="1"/>
  <c r="BE46" i="1"/>
  <c r="BE54" i="1"/>
  <c r="BE62" i="1"/>
  <c r="BE32" i="1"/>
  <c r="BE48" i="1"/>
  <c r="BE64" i="1"/>
  <c r="BE33" i="1"/>
  <c r="BE49" i="1"/>
  <c r="BE65" i="1"/>
  <c r="BE36" i="1"/>
  <c r="BE52" i="1"/>
  <c r="BE68" i="1"/>
  <c r="BE37" i="1"/>
  <c r="BE53" i="1"/>
  <c r="BE25" i="1"/>
  <c r="BE41" i="1"/>
  <c r="BE57" i="1"/>
  <c r="BE28" i="1"/>
  <c r="BE44" i="1"/>
  <c r="BE60" i="1"/>
  <c r="BE29" i="1"/>
  <c r="BE45" i="1"/>
  <c r="BE61" i="1"/>
  <c r="BE24" i="1"/>
  <c r="BE40" i="1"/>
  <c r="BE56" i="1"/>
  <c r="AN28" i="1"/>
  <c r="AN36" i="1"/>
  <c r="AN44" i="1"/>
  <c r="AN29" i="1"/>
  <c r="AN37" i="1"/>
  <c r="AN45" i="1"/>
  <c r="AN22" i="1"/>
  <c r="AN30" i="1"/>
  <c r="AN38" i="1"/>
  <c r="AN46" i="1"/>
  <c r="AN23" i="1"/>
  <c r="AN31" i="1"/>
  <c r="AN39" i="1"/>
  <c r="AN47" i="1"/>
  <c r="AN25" i="1"/>
  <c r="AN33" i="1"/>
  <c r="AN41" i="1"/>
  <c r="AN49" i="1"/>
  <c r="AN26" i="1"/>
  <c r="AN34" i="1"/>
  <c r="AN42" i="1"/>
  <c r="AN50" i="1"/>
  <c r="AN40" i="1"/>
  <c r="AN48" i="1"/>
  <c r="AN43" i="1"/>
  <c r="AN51" i="1"/>
  <c r="AN35" i="1"/>
  <c r="AN24" i="1"/>
  <c r="AN27" i="1"/>
  <c r="AN32" i="1"/>
  <c r="S27" i="1"/>
  <c r="S29" i="1"/>
  <c r="S28" i="1"/>
  <c r="S22" i="1"/>
  <c r="S30" i="1"/>
  <c r="S26" i="1"/>
  <c r="S23" i="1"/>
  <c r="S24" i="1"/>
  <c r="S25" i="1"/>
  <c r="BH26" i="1"/>
  <c r="BH34" i="1"/>
  <c r="BH42" i="1"/>
  <c r="BH50" i="1"/>
  <c r="BH58" i="1"/>
  <c r="BH66" i="1"/>
  <c r="BH29" i="1"/>
  <c r="BH37" i="1"/>
  <c r="BH45" i="1"/>
  <c r="BH53" i="1"/>
  <c r="BH61" i="1"/>
  <c r="BH69" i="1"/>
  <c r="BH22" i="1"/>
  <c r="BH30" i="1"/>
  <c r="BH38" i="1"/>
  <c r="BH46" i="1"/>
  <c r="BH54" i="1"/>
  <c r="BH62" i="1"/>
  <c r="BH70" i="1"/>
  <c r="BH25" i="1"/>
  <c r="BH33" i="1"/>
  <c r="BH41" i="1"/>
  <c r="BH49" i="1"/>
  <c r="BH57" i="1"/>
  <c r="BH65" i="1"/>
  <c r="BH35" i="1"/>
  <c r="BH51" i="1"/>
  <c r="BH67" i="1"/>
  <c r="BH36" i="1"/>
  <c r="BH52" i="1"/>
  <c r="BH68" i="1"/>
  <c r="BH23" i="1"/>
  <c r="BH39" i="1"/>
  <c r="BH55" i="1"/>
  <c r="BH71" i="1"/>
  <c r="BH24" i="1"/>
  <c r="BH40" i="1"/>
  <c r="BH56" i="1"/>
  <c r="BH28" i="1"/>
  <c r="BH44" i="1"/>
  <c r="BH60" i="1"/>
  <c r="BH31" i="1"/>
  <c r="BH47" i="1"/>
  <c r="BH63" i="1"/>
  <c r="BH32" i="1"/>
  <c r="BH48" i="1"/>
  <c r="BH64" i="1"/>
  <c r="BH27" i="1"/>
  <c r="BH43" i="1"/>
  <c r="BH59" i="1"/>
  <c r="AZ22" i="1"/>
  <c r="AZ30" i="1"/>
  <c r="AZ38" i="1"/>
  <c r="AZ46" i="1"/>
  <c r="AZ54" i="1"/>
  <c r="AZ62" i="1"/>
  <c r="AZ25" i="1"/>
  <c r="AZ33" i="1"/>
  <c r="AZ41" i="1"/>
  <c r="AZ49" i="1"/>
  <c r="AZ57" i="1"/>
  <c r="AZ26" i="1"/>
  <c r="AZ34" i="1"/>
  <c r="AZ42" i="1"/>
  <c r="AZ50" i="1"/>
  <c r="AZ58" i="1"/>
  <c r="AZ29" i="1"/>
  <c r="AZ37" i="1"/>
  <c r="AZ45" i="1"/>
  <c r="AZ53" i="1"/>
  <c r="AZ61" i="1"/>
  <c r="AZ31" i="1"/>
  <c r="AZ47" i="1"/>
  <c r="AZ63" i="1"/>
  <c r="AZ32" i="1"/>
  <c r="AZ48" i="1"/>
  <c r="AZ35" i="1"/>
  <c r="AZ51" i="1"/>
  <c r="AZ36" i="1"/>
  <c r="AZ52" i="1"/>
  <c r="AZ24" i="1"/>
  <c r="AZ40" i="1"/>
  <c r="AZ56" i="1"/>
  <c r="AZ27" i="1"/>
  <c r="AZ43" i="1"/>
  <c r="AZ59" i="1"/>
  <c r="AZ28" i="1"/>
  <c r="AZ44" i="1"/>
  <c r="AZ60" i="1"/>
  <c r="AZ23" i="1"/>
  <c r="AZ39" i="1"/>
  <c r="AZ55" i="1"/>
  <c r="AF27" i="1"/>
  <c r="AF35" i="1"/>
  <c r="AF43" i="1"/>
  <c r="AF29" i="1"/>
  <c r="AF28" i="1"/>
  <c r="AF36" i="1"/>
  <c r="AF37" i="1"/>
  <c r="AF22" i="1"/>
  <c r="AF30" i="1"/>
  <c r="AF38" i="1"/>
  <c r="AF23" i="1"/>
  <c r="AF31" i="1"/>
  <c r="AF39" i="1"/>
  <c r="AF42" i="1"/>
  <c r="AF24" i="1"/>
  <c r="AF32" i="1"/>
  <c r="AF40" i="1"/>
  <c r="AF26" i="1"/>
  <c r="AF25" i="1"/>
  <c r="AF33" i="1"/>
  <c r="AF41" i="1"/>
  <c r="AF34" i="1"/>
  <c r="AO27" i="1"/>
  <c r="AO35" i="1"/>
  <c r="AO43" i="1"/>
  <c r="AO51" i="1"/>
  <c r="AO28" i="1"/>
  <c r="AO36" i="1"/>
  <c r="AO44" i="1"/>
  <c r="AO52" i="1"/>
  <c r="AO29" i="1"/>
  <c r="AO37" i="1"/>
  <c r="AO45" i="1"/>
  <c r="AO22" i="1"/>
  <c r="AO30" i="1"/>
  <c r="AO38" i="1"/>
  <c r="AO46" i="1"/>
  <c r="AO24" i="1"/>
  <c r="AO32" i="1"/>
  <c r="AO40" i="1"/>
  <c r="AO48" i="1"/>
  <c r="AO25" i="1"/>
  <c r="AO33" i="1"/>
  <c r="AO41" i="1"/>
  <c r="AO49" i="1"/>
  <c r="AO39" i="1"/>
  <c r="AO42" i="1"/>
  <c r="AO47" i="1"/>
  <c r="AO50" i="1"/>
  <c r="AO23" i="1"/>
  <c r="AO26" i="1"/>
  <c r="AO31" i="1"/>
  <c r="AO34" i="1"/>
  <c r="K15" i="1"/>
  <c r="K30" i="1"/>
  <c r="K38" i="1"/>
  <c r="K46" i="1"/>
  <c r="K54" i="1"/>
  <c r="K62" i="1"/>
  <c r="K70" i="1"/>
  <c r="K31" i="1"/>
  <c r="K39" i="1"/>
  <c r="K47" i="1"/>
  <c r="K55" i="1"/>
  <c r="K63" i="1"/>
  <c r="K71" i="1"/>
  <c r="K69" i="1"/>
  <c r="K24" i="1"/>
  <c r="K32" i="1"/>
  <c r="K40" i="1"/>
  <c r="K48" i="1"/>
  <c r="K56" i="1"/>
  <c r="K64" i="1"/>
  <c r="K61" i="1"/>
  <c r="K25" i="1"/>
  <c r="K33" i="1"/>
  <c r="K41" i="1"/>
  <c r="K49" i="1"/>
  <c r="K57" i="1"/>
  <c r="K65" i="1"/>
  <c r="K53" i="1"/>
  <c r="K26" i="1"/>
  <c r="K34" i="1"/>
  <c r="K42" i="1"/>
  <c r="K50" i="1"/>
  <c r="K58" i="1"/>
  <c r="K66" i="1"/>
  <c r="K45" i="1"/>
  <c r="K27" i="1"/>
  <c r="K35" i="1"/>
  <c r="K43" i="1"/>
  <c r="K51" i="1"/>
  <c r="K59" i="1"/>
  <c r="K67" i="1"/>
  <c r="K37" i="1"/>
  <c r="K28" i="1"/>
  <c r="K36" i="1"/>
  <c r="K44" i="1"/>
  <c r="K52" i="1"/>
  <c r="K60" i="1"/>
  <c r="K68" i="1"/>
  <c r="K29" i="1"/>
  <c r="E60" i="1"/>
  <c r="E56" i="1"/>
  <c r="E67" i="1"/>
  <c r="E66" i="1"/>
  <c r="E44" i="1"/>
  <c r="E30" i="1"/>
  <c r="E35" i="1"/>
  <c r="E54" i="1"/>
  <c r="E28" i="1"/>
  <c r="E26" i="1"/>
  <c r="E39" i="1"/>
  <c r="E29" i="1"/>
  <c r="E42" i="1"/>
  <c r="E58" i="1"/>
  <c r="E72" i="1"/>
  <c r="E49" i="1"/>
  <c r="E68" i="1"/>
  <c r="E45" i="1"/>
  <c r="E69" i="1"/>
  <c r="E65" i="1"/>
  <c r="E63" i="1"/>
  <c r="E38" i="1"/>
  <c r="E43" i="1"/>
  <c r="E32" i="1"/>
  <c r="E59" i="1"/>
  <c r="E50" i="1"/>
  <c r="E70" i="1"/>
  <c r="E40" i="1"/>
  <c r="E71" i="1"/>
  <c r="E46" i="1"/>
  <c r="E37" i="1"/>
  <c r="E64" i="1"/>
  <c r="E62" i="1"/>
  <c r="E36" i="1"/>
  <c r="E57" i="1"/>
  <c r="E52" i="1"/>
  <c r="E27" i="1"/>
  <c r="E33" i="1"/>
  <c r="E51" i="1"/>
  <c r="E53" i="1"/>
  <c r="E48" i="1"/>
  <c r="E41" i="1"/>
  <c r="E31" i="1"/>
  <c r="E34" i="1"/>
  <c r="E47" i="1"/>
  <c r="E25" i="1"/>
  <c r="E61" i="1"/>
  <c r="E55" i="1"/>
  <c r="E24" i="1"/>
  <c r="K72" i="1"/>
  <c r="BE15" i="1"/>
  <c r="AU15" i="1"/>
  <c r="AA15" i="1"/>
  <c r="AO15" i="1"/>
  <c r="W15" i="1"/>
  <c r="AI15" i="1"/>
  <c r="AH63" i="1"/>
  <c r="AH15" i="1"/>
  <c r="AJ15" i="1"/>
  <c r="AM15" i="1"/>
  <c r="AV15" i="1"/>
  <c r="AF15" i="1"/>
  <c r="AP15" i="1"/>
  <c r="AL15" i="1"/>
  <c r="AE15" i="1"/>
  <c r="BH15" i="1"/>
  <c r="AW15" i="1"/>
  <c r="T15" i="1"/>
  <c r="AD15" i="1"/>
  <c r="AB15" i="1"/>
  <c r="BF15" i="1"/>
  <c r="S59" i="1"/>
  <c r="S15" i="1"/>
  <c r="U72" i="1"/>
  <c r="U15" i="1"/>
  <c r="AC15" i="1"/>
  <c r="BC15" i="1"/>
  <c r="AT15" i="1"/>
  <c r="AG15" i="1"/>
  <c r="Y15" i="1"/>
  <c r="X15" i="1"/>
  <c r="BG15" i="1"/>
  <c r="AN15" i="1"/>
  <c r="BB15" i="1"/>
  <c r="Q15" i="1"/>
  <c r="AY69" i="1"/>
  <c r="AY15" i="1"/>
  <c r="R41" i="1"/>
  <c r="R15" i="1"/>
  <c r="AR15" i="1"/>
  <c r="V15" i="1"/>
  <c r="AX15" i="1"/>
  <c r="L15" i="1"/>
  <c r="AQ15" i="1"/>
  <c r="AZ15" i="1"/>
  <c r="Z15" i="1"/>
  <c r="AK15" i="1"/>
  <c r="Z39" i="1"/>
  <c r="BF70" i="1"/>
  <c r="L60" i="1"/>
  <c r="BF71" i="1"/>
  <c r="BF72" i="1"/>
  <c r="R40" i="1"/>
  <c r="R47" i="1"/>
  <c r="AY71" i="1"/>
  <c r="AY72" i="1"/>
  <c r="R66" i="1"/>
  <c r="R53" i="1"/>
  <c r="R72" i="1"/>
  <c r="R45" i="1"/>
  <c r="R64" i="1"/>
  <c r="L72" i="1"/>
  <c r="L57" i="1"/>
  <c r="L42" i="1"/>
  <c r="L67" i="1"/>
  <c r="L43" i="1"/>
  <c r="L27" i="1"/>
  <c r="AP62" i="1"/>
  <c r="S51" i="1"/>
  <c r="AP71" i="1"/>
  <c r="AP66" i="1"/>
  <c r="AP72" i="1"/>
  <c r="AP55" i="1"/>
  <c r="S42" i="1"/>
  <c r="AP59" i="1"/>
  <c r="AP68" i="1"/>
  <c r="S68" i="1"/>
  <c r="AP60" i="1"/>
  <c r="AP54" i="1"/>
  <c r="AP67" i="1"/>
  <c r="AP70" i="1"/>
  <c r="AP57" i="1"/>
  <c r="AP69" i="1"/>
  <c r="AP56" i="1"/>
  <c r="AP64" i="1"/>
  <c r="AP61" i="1"/>
  <c r="AP58" i="1"/>
  <c r="AP65" i="1"/>
  <c r="AP63" i="1"/>
  <c r="L63" i="1"/>
  <c r="L66" i="1"/>
  <c r="L29" i="1"/>
  <c r="L53" i="1"/>
  <c r="L49" i="1"/>
  <c r="L64" i="1"/>
  <c r="L68" i="1"/>
  <c r="L36" i="1"/>
  <c r="L30" i="1"/>
  <c r="L40" i="1"/>
  <c r="L71" i="1"/>
  <c r="L50" i="1"/>
  <c r="L70" i="1"/>
  <c r="L46" i="1"/>
  <c r="L38" i="1"/>
  <c r="L33" i="1"/>
  <c r="L61" i="1"/>
  <c r="L62" i="1"/>
  <c r="L58" i="1"/>
  <c r="L41" i="1"/>
  <c r="L65" i="1"/>
  <c r="L69" i="1"/>
  <c r="L28" i="1"/>
  <c r="L24" i="1"/>
  <c r="AQ66" i="1"/>
  <c r="AX63" i="1"/>
  <c r="L37" i="1"/>
  <c r="L54" i="1"/>
  <c r="L32" i="1"/>
  <c r="L55" i="1"/>
  <c r="L26" i="1"/>
  <c r="L45" i="1"/>
  <c r="L47" i="1"/>
  <c r="L35" i="1"/>
  <c r="L44" i="1"/>
  <c r="L59" i="1"/>
  <c r="L34" i="1"/>
  <c r="L48" i="1"/>
  <c r="L52" i="1"/>
  <c r="Z52" i="1"/>
  <c r="L31" i="1"/>
  <c r="L25" i="1"/>
  <c r="L39" i="1"/>
  <c r="L51" i="1"/>
  <c r="L56" i="1"/>
  <c r="AH62" i="1"/>
  <c r="AQ72" i="1"/>
  <c r="AX70" i="1"/>
  <c r="AX68" i="1"/>
  <c r="AQ65" i="1"/>
  <c r="Z40" i="1"/>
  <c r="Z65" i="1"/>
  <c r="AQ57" i="1"/>
  <c r="AQ59" i="1"/>
  <c r="AQ56" i="1"/>
  <c r="AX65" i="1"/>
  <c r="AQ64" i="1"/>
  <c r="Z57" i="1"/>
  <c r="AX66" i="1"/>
  <c r="Z56" i="1"/>
  <c r="AQ61" i="1"/>
  <c r="Z46" i="1"/>
  <c r="AQ70" i="1"/>
  <c r="Z45" i="1"/>
  <c r="AY64" i="1"/>
  <c r="AY63" i="1"/>
  <c r="AY68" i="1"/>
  <c r="AY65" i="1"/>
  <c r="AH70" i="1"/>
  <c r="AY67" i="1"/>
  <c r="AY66" i="1"/>
  <c r="AY70" i="1"/>
  <c r="R42" i="1"/>
  <c r="R50" i="1"/>
  <c r="R49" i="1"/>
  <c r="R43" i="1"/>
  <c r="R36" i="1"/>
  <c r="R62" i="1"/>
  <c r="R39" i="1"/>
  <c r="R68" i="1"/>
  <c r="R34" i="1"/>
  <c r="BG71" i="1"/>
  <c r="AQ63" i="1"/>
  <c r="R61" i="1"/>
  <c r="R63" i="1"/>
  <c r="AQ58" i="1"/>
  <c r="R56" i="1"/>
  <c r="R51" i="1"/>
  <c r="R55" i="1"/>
  <c r="R70" i="1"/>
  <c r="R37" i="1"/>
  <c r="Z49" i="1"/>
  <c r="Z50" i="1"/>
  <c r="Z70" i="1"/>
  <c r="AX69" i="1"/>
  <c r="R54" i="1"/>
  <c r="Z55" i="1"/>
  <c r="Z61" i="1"/>
  <c r="AI50" i="1"/>
  <c r="AQ68" i="1"/>
  <c r="R52" i="1"/>
  <c r="R33" i="1"/>
  <c r="R31" i="1"/>
  <c r="R71" i="1"/>
  <c r="Z41" i="1"/>
  <c r="Z42" i="1"/>
  <c r="Z51" i="1"/>
  <c r="AX64" i="1"/>
  <c r="Z38" i="1"/>
  <c r="Z64" i="1"/>
  <c r="Z58" i="1"/>
  <c r="AI48" i="1"/>
  <c r="R58" i="1"/>
  <c r="R67" i="1"/>
  <c r="R32" i="1"/>
  <c r="Z43" i="1"/>
  <c r="Z71" i="1"/>
  <c r="Z72" i="1"/>
  <c r="AX72" i="1"/>
  <c r="AX71" i="1"/>
  <c r="Z62" i="1"/>
  <c r="Z53" i="1"/>
  <c r="Z66" i="1"/>
  <c r="AI57" i="1"/>
  <c r="AQ71" i="1"/>
  <c r="AQ55" i="1"/>
  <c r="Z60" i="1"/>
  <c r="R35" i="1"/>
  <c r="R30" i="1"/>
  <c r="R48" i="1"/>
  <c r="R65" i="1"/>
  <c r="AQ69" i="1"/>
  <c r="R69" i="1"/>
  <c r="R46" i="1"/>
  <c r="AQ60" i="1"/>
  <c r="Z47" i="1"/>
  <c r="Z54" i="1"/>
  <c r="Z68" i="1"/>
  <c r="AX67" i="1"/>
  <c r="R57" i="1"/>
  <c r="AX62" i="1"/>
  <c r="R44" i="1"/>
  <c r="Z67" i="1"/>
  <c r="R38" i="1"/>
  <c r="AI60" i="1"/>
  <c r="BG72" i="1"/>
  <c r="AQ67" i="1"/>
  <c r="AI54" i="1"/>
  <c r="R59" i="1"/>
  <c r="R60" i="1"/>
  <c r="AQ62" i="1"/>
  <c r="Z44" i="1"/>
  <c r="Z48" i="1"/>
  <c r="Z69" i="1"/>
  <c r="Z63" i="1"/>
  <c r="Z59" i="1"/>
  <c r="AI53" i="1"/>
  <c r="AI64" i="1"/>
  <c r="AI58" i="1"/>
  <c r="AI59" i="1"/>
  <c r="AI47" i="1"/>
  <c r="AI55" i="1"/>
  <c r="AI61" i="1"/>
  <c r="AI51" i="1"/>
  <c r="AI69" i="1"/>
  <c r="AI49" i="1"/>
  <c r="AI63" i="1"/>
  <c r="AI72" i="1"/>
  <c r="AI71" i="1"/>
  <c r="AI52" i="1"/>
  <c r="AI56" i="1"/>
  <c r="AI62" i="1"/>
  <c r="AI70" i="1"/>
  <c r="AI66" i="1"/>
  <c r="AI68" i="1"/>
  <c r="AI65" i="1"/>
  <c r="AI67" i="1"/>
  <c r="AA56" i="1"/>
  <c r="AH72" i="1"/>
  <c r="AH50" i="1"/>
  <c r="AH61" i="1"/>
  <c r="AH68" i="1"/>
  <c r="AH48" i="1"/>
  <c r="AH71" i="1"/>
  <c r="AA54" i="1"/>
  <c r="AA51" i="1"/>
  <c r="AA60" i="1"/>
  <c r="AA47" i="1"/>
  <c r="AA39" i="1"/>
  <c r="AA53" i="1"/>
  <c r="AH60" i="1"/>
  <c r="AH59" i="1"/>
  <c r="AH55" i="1"/>
  <c r="AH46" i="1"/>
  <c r="AH49" i="1"/>
  <c r="AH69" i="1"/>
  <c r="AH47" i="1"/>
  <c r="AH66" i="1"/>
  <c r="AH54" i="1"/>
  <c r="AH64" i="1"/>
  <c r="AH51" i="1"/>
  <c r="AH57" i="1"/>
  <c r="AH67" i="1"/>
  <c r="AH52" i="1"/>
  <c r="AH65" i="1"/>
  <c r="AH58" i="1"/>
  <c r="AH53" i="1"/>
  <c r="AH56" i="1"/>
  <c r="AA59" i="1"/>
  <c r="AA49" i="1"/>
  <c r="AA44" i="1"/>
  <c r="AA64" i="1"/>
  <c r="AA42" i="1"/>
  <c r="AA70" i="1"/>
  <c r="AA67" i="1"/>
  <c r="AA58" i="1"/>
  <c r="AA61" i="1"/>
  <c r="AA68" i="1"/>
  <c r="AA65" i="1"/>
  <c r="AA46" i="1"/>
  <c r="AA43" i="1"/>
  <c r="AA72" i="1"/>
  <c r="AA50" i="1"/>
  <c r="AA66" i="1"/>
  <c r="AA57" i="1"/>
  <c r="AA69" i="1"/>
  <c r="AA45" i="1"/>
  <c r="AA71" i="1"/>
  <c r="AA55" i="1"/>
  <c r="AA63" i="1"/>
  <c r="AA52" i="1"/>
  <c r="AA41" i="1"/>
  <c r="AA62" i="1"/>
  <c r="AA40" i="1"/>
  <c r="AA48" i="1"/>
  <c r="S63" i="1"/>
  <c r="S45" i="1"/>
  <c r="S32" i="1"/>
  <c r="S64" i="1"/>
  <c r="S33" i="1"/>
  <c r="S34" i="1"/>
  <c r="S57" i="1"/>
  <c r="S46" i="1"/>
  <c r="S67" i="1"/>
  <c r="S61" i="1"/>
  <c r="S48" i="1"/>
  <c r="S62" i="1"/>
  <c r="S47" i="1"/>
  <c r="S40" i="1"/>
  <c r="S37" i="1"/>
  <c r="S52" i="1"/>
  <c r="S50" i="1"/>
  <c r="S41" i="1"/>
  <c r="S56" i="1"/>
  <c r="S53" i="1"/>
  <c r="S55" i="1"/>
  <c r="S54" i="1"/>
  <c r="S43" i="1"/>
  <c r="S72" i="1"/>
  <c r="S36" i="1"/>
  <c r="S69" i="1"/>
  <c r="S38" i="1"/>
  <c r="S49" i="1"/>
  <c r="S71" i="1"/>
  <c r="S70" i="1"/>
  <c r="S65" i="1"/>
  <c r="S39" i="1"/>
  <c r="S58" i="1"/>
  <c r="S31" i="1"/>
  <c r="S66" i="1"/>
  <c r="S60" i="1"/>
  <c r="S35" i="1"/>
  <c r="S44" i="1"/>
  <c r="AM65" i="1"/>
  <c r="AC57" i="1"/>
  <c r="AS68" i="1"/>
  <c r="AS58" i="1"/>
  <c r="AV71" i="1"/>
  <c r="Y60" i="1"/>
  <c r="AM69" i="1"/>
  <c r="AC42" i="1"/>
  <c r="AM64" i="1"/>
  <c r="AC59" i="1"/>
  <c r="AL55" i="1"/>
  <c r="AC72" i="1"/>
  <c r="AT67" i="1"/>
  <c r="AC70" i="1"/>
  <c r="AT63" i="1"/>
  <c r="AT70" i="1"/>
  <c r="AM68" i="1"/>
  <c r="AC67" i="1"/>
  <c r="AC56" i="1"/>
  <c r="AM55" i="1"/>
  <c r="AM54" i="1"/>
  <c r="AM57" i="1"/>
  <c r="AC69" i="1"/>
  <c r="AC68" i="1"/>
  <c r="AC41" i="1"/>
  <c r="AC43" i="1"/>
  <c r="AL68" i="1"/>
  <c r="AL62" i="1"/>
  <c r="AM61" i="1"/>
  <c r="AM63" i="1"/>
  <c r="AM59" i="1"/>
  <c r="AC63" i="1"/>
  <c r="AC61" i="1"/>
  <c r="AC54" i="1"/>
  <c r="AT62" i="1"/>
  <c r="AT65" i="1"/>
  <c r="AL69" i="1"/>
  <c r="AM72" i="1"/>
  <c r="AM58" i="1"/>
  <c r="AM71" i="1"/>
  <c r="AC65" i="1"/>
  <c r="AC46" i="1"/>
  <c r="AC64" i="1"/>
  <c r="AC49" i="1"/>
  <c r="AC62" i="1"/>
  <c r="AT66" i="1"/>
  <c r="AT69" i="1"/>
  <c r="AT61" i="1"/>
  <c r="AL67" i="1"/>
  <c r="AM70" i="1"/>
  <c r="AM52" i="1"/>
  <c r="AC52" i="1"/>
  <c r="AC48" i="1"/>
  <c r="AT59" i="1"/>
  <c r="AL65" i="1"/>
  <c r="AL70" i="1"/>
  <c r="AM62" i="1"/>
  <c r="AC66" i="1"/>
  <c r="AC50" i="1"/>
  <c r="AM60" i="1"/>
  <c r="AM53" i="1"/>
  <c r="AM56" i="1"/>
  <c r="AC44" i="1"/>
  <c r="AC45" i="1"/>
  <c r="AC51" i="1"/>
  <c r="AC58" i="1"/>
  <c r="AT58" i="1"/>
  <c r="AT60" i="1"/>
  <c r="AT64" i="1"/>
  <c r="AL56" i="1"/>
  <c r="AM66" i="1"/>
  <c r="AM67" i="1"/>
  <c r="AC47" i="1"/>
  <c r="AC53" i="1"/>
  <c r="AC55" i="1"/>
  <c r="AT72" i="1"/>
  <c r="AM51" i="1"/>
  <c r="AC60" i="1"/>
  <c r="AC71" i="1"/>
  <c r="AT68" i="1"/>
  <c r="AT71" i="1"/>
  <c r="Q51" i="1"/>
  <c r="BB71" i="1"/>
  <c r="AF48" i="1"/>
  <c r="AF65" i="1"/>
  <c r="AF53" i="1"/>
  <c r="BC67" i="1"/>
  <c r="Y39" i="1"/>
  <c r="AF44" i="1"/>
  <c r="Y56" i="1"/>
  <c r="Y55" i="1"/>
  <c r="Y43" i="1"/>
  <c r="Y49" i="1"/>
  <c r="Y52" i="1"/>
  <c r="Y54" i="1"/>
  <c r="Y63" i="1"/>
  <c r="Y71" i="1"/>
  <c r="AF49" i="1"/>
  <c r="AF62" i="1"/>
  <c r="AF60" i="1"/>
  <c r="BC71" i="1"/>
  <c r="T55" i="1"/>
  <c r="Y48" i="1"/>
  <c r="Y42" i="1"/>
  <c r="Y59" i="1"/>
  <c r="Y57" i="1"/>
  <c r="AF46" i="1"/>
  <c r="AF55" i="1"/>
  <c r="AF63" i="1"/>
  <c r="BC68" i="1"/>
  <c r="Y45" i="1"/>
  <c r="Y72" i="1"/>
  <c r="Y47" i="1"/>
  <c r="Y70" i="1"/>
  <c r="Y64" i="1"/>
  <c r="Y40" i="1"/>
  <c r="AF71" i="1"/>
  <c r="AF64" i="1"/>
  <c r="AF72" i="1"/>
  <c r="Y65" i="1"/>
  <c r="Y46" i="1"/>
  <c r="Y37" i="1"/>
  <c r="Y41" i="1"/>
  <c r="AF51" i="1"/>
  <c r="AF69" i="1"/>
  <c r="AW67" i="1"/>
  <c r="Y50" i="1"/>
  <c r="Y53" i="1"/>
  <c r="Y66" i="1"/>
  <c r="Y61" i="1"/>
  <c r="AF70" i="1"/>
  <c r="AF47" i="1"/>
  <c r="BC70" i="1"/>
  <c r="Y68" i="1"/>
  <c r="Y38" i="1"/>
  <c r="Y51" i="1"/>
  <c r="Y58" i="1"/>
  <c r="Y69" i="1"/>
  <c r="AF52" i="1"/>
  <c r="AW65" i="1"/>
  <c r="Y62" i="1"/>
  <c r="Y67" i="1"/>
  <c r="Y44" i="1"/>
  <c r="AF45" i="1"/>
  <c r="AF50" i="1"/>
  <c r="AF68" i="1"/>
  <c r="BC72" i="1"/>
  <c r="T64" i="1"/>
  <c r="AW72" i="1"/>
  <c r="AW64" i="1"/>
  <c r="AG48" i="1"/>
  <c r="Q48" i="1"/>
  <c r="AG64" i="1"/>
  <c r="Q54" i="1"/>
  <c r="AG69" i="1"/>
  <c r="Q63" i="1"/>
  <c r="Q34" i="1"/>
  <c r="BD69" i="1"/>
  <c r="Q72" i="1"/>
  <c r="AW61" i="1"/>
  <c r="AW71" i="1"/>
  <c r="AW69" i="1"/>
  <c r="T62" i="1"/>
  <c r="AK54" i="1"/>
  <c r="AB69" i="1"/>
  <c r="AR60" i="1"/>
  <c r="AU70" i="1"/>
  <c r="AV69" i="1"/>
  <c r="AL51" i="1"/>
  <c r="AL53" i="1"/>
  <c r="AL54" i="1"/>
  <c r="AU64" i="1"/>
  <c r="V49" i="1"/>
  <c r="T51" i="1"/>
  <c r="AL63" i="1"/>
  <c r="AL59" i="1"/>
  <c r="AL71" i="1"/>
  <c r="AU62" i="1"/>
  <c r="V57" i="1"/>
  <c r="T44" i="1"/>
  <c r="T59" i="1"/>
  <c r="AL64" i="1"/>
  <c r="AL66" i="1"/>
  <c r="AL61" i="1"/>
  <c r="AU72" i="1"/>
  <c r="V37" i="1"/>
  <c r="T32" i="1"/>
  <c r="T61" i="1"/>
  <c r="AL57" i="1"/>
  <c r="AL50" i="1"/>
  <c r="T68" i="1"/>
  <c r="T39" i="1"/>
  <c r="AL60" i="1"/>
  <c r="AL52" i="1"/>
  <c r="AL58" i="1"/>
  <c r="AL72" i="1"/>
  <c r="T47" i="1"/>
  <c r="T58" i="1"/>
  <c r="AK60" i="1"/>
  <c r="AN52" i="1"/>
  <c r="AK53" i="1"/>
  <c r="AZ70" i="1"/>
  <c r="AN68" i="1"/>
  <c r="X71" i="1"/>
  <c r="AK51" i="1"/>
  <c r="AN64" i="1"/>
  <c r="AN69" i="1"/>
  <c r="AK62" i="1"/>
  <c r="AK66" i="1"/>
  <c r="AK55" i="1"/>
  <c r="AK57" i="1"/>
  <c r="AZ67" i="1"/>
  <c r="AN70" i="1"/>
  <c r="AN71" i="1"/>
  <c r="AJ68" i="1"/>
  <c r="AJ55" i="1"/>
  <c r="AK56" i="1"/>
  <c r="AK71" i="1"/>
  <c r="AK65" i="1"/>
  <c r="AK59" i="1"/>
  <c r="AZ68" i="1"/>
  <c r="AN53" i="1"/>
  <c r="AN60" i="1"/>
  <c r="AJ67" i="1"/>
  <c r="AJ65" i="1"/>
  <c r="X64" i="1"/>
  <c r="AK52" i="1"/>
  <c r="AK70" i="1"/>
  <c r="AK64" i="1"/>
  <c r="AZ64" i="1"/>
  <c r="AZ71" i="1"/>
  <c r="AN67" i="1"/>
  <c r="AN61" i="1"/>
  <c r="AJ57" i="1"/>
  <c r="X36" i="1"/>
  <c r="X52" i="1"/>
  <c r="AK63" i="1"/>
  <c r="AK72" i="1"/>
  <c r="AZ66" i="1"/>
  <c r="AN55" i="1"/>
  <c r="AN65" i="1"/>
  <c r="AN54" i="1"/>
  <c r="AJ69" i="1"/>
  <c r="AJ71" i="1"/>
  <c r="X45" i="1"/>
  <c r="X72" i="1"/>
  <c r="AK58" i="1"/>
  <c r="AZ72" i="1"/>
  <c r="AZ69" i="1"/>
  <c r="AN63" i="1"/>
  <c r="AN56" i="1"/>
  <c r="AN72" i="1"/>
  <c r="AN62" i="1"/>
  <c r="AJ59" i="1"/>
  <c r="AJ72" i="1"/>
  <c r="X39" i="1"/>
  <c r="X66" i="1"/>
  <c r="AK49" i="1"/>
  <c r="AK67" i="1"/>
  <c r="AK61" i="1"/>
  <c r="AN58" i="1"/>
  <c r="AN57" i="1"/>
  <c r="AJ66" i="1"/>
  <c r="X54" i="1"/>
  <c r="X69" i="1"/>
  <c r="AK69" i="1"/>
  <c r="AK50" i="1"/>
  <c r="AK68" i="1"/>
  <c r="AZ65" i="1"/>
  <c r="AN59" i="1"/>
  <c r="AN66" i="1"/>
  <c r="AJ56" i="1"/>
  <c r="X48" i="1"/>
  <c r="X55" i="1"/>
  <c r="W47" i="1"/>
  <c r="AE67" i="1"/>
  <c r="W60" i="1"/>
  <c r="AE63" i="1"/>
  <c r="AE71" i="1"/>
  <c r="V65" i="1"/>
  <c r="AE43" i="1"/>
  <c r="W46" i="1"/>
  <c r="V67" i="1"/>
  <c r="W61" i="1"/>
  <c r="W42" i="1"/>
  <c r="X46" i="1"/>
  <c r="X59" i="1"/>
  <c r="X60" i="1"/>
  <c r="X38" i="1"/>
  <c r="X42" i="1"/>
  <c r="X56" i="1"/>
  <c r="X51" i="1"/>
  <c r="X63" i="1"/>
  <c r="X40" i="1"/>
  <c r="AJ49" i="1"/>
  <c r="AJ63" i="1"/>
  <c r="AJ51" i="1"/>
  <c r="AJ64" i="1"/>
  <c r="AJ60" i="1"/>
  <c r="AJ48" i="1"/>
  <c r="AJ61" i="1"/>
  <c r="AJ53" i="1"/>
  <c r="X61" i="1"/>
  <c r="X58" i="1"/>
  <c r="X37" i="1"/>
  <c r="AF67" i="1"/>
  <c r="AF59" i="1"/>
  <c r="AF61" i="1"/>
  <c r="AF58" i="1"/>
  <c r="AF56" i="1"/>
  <c r="AF54" i="1"/>
  <c r="AF57" i="1"/>
  <c r="AF66" i="1"/>
  <c r="BC69" i="1"/>
  <c r="AW66" i="1"/>
  <c r="AW70" i="1"/>
  <c r="AW63" i="1"/>
  <c r="AW68" i="1"/>
  <c r="AJ54" i="1"/>
  <c r="AJ52" i="1"/>
  <c r="AJ70" i="1"/>
  <c r="X57" i="1"/>
  <c r="X62" i="1"/>
  <c r="X47" i="1"/>
  <c r="X53" i="1"/>
  <c r="T36" i="1"/>
  <c r="AB51" i="1"/>
  <c r="AJ50" i="1"/>
  <c r="AB44" i="1"/>
  <c r="X44" i="1"/>
  <c r="X49" i="1"/>
  <c r="X67" i="1"/>
  <c r="X65" i="1"/>
  <c r="T37" i="1"/>
  <c r="T71" i="1"/>
  <c r="T45" i="1"/>
  <c r="AJ62" i="1"/>
  <c r="AJ58" i="1"/>
  <c r="X41" i="1"/>
  <c r="X43" i="1"/>
  <c r="X50" i="1"/>
  <c r="X68" i="1"/>
  <c r="X70" i="1"/>
  <c r="T42" i="1"/>
  <c r="AW62" i="1"/>
  <c r="AG60" i="1"/>
  <c r="AG58" i="1"/>
  <c r="Q59" i="1"/>
  <c r="Q30" i="1"/>
  <c r="Q39" i="1"/>
  <c r="AG45" i="1"/>
  <c r="AG62" i="1"/>
  <c r="AG47" i="1"/>
  <c r="AG46" i="1"/>
  <c r="Q45" i="1"/>
  <c r="Q43" i="1"/>
  <c r="Q57" i="1"/>
  <c r="Q52" i="1"/>
  <c r="Q33" i="1"/>
  <c r="Q42" i="1"/>
  <c r="AG72" i="1"/>
  <c r="AG52" i="1"/>
  <c r="AG53" i="1"/>
  <c r="Q47" i="1"/>
  <c r="Q37" i="1"/>
  <c r="Q62" i="1"/>
  <c r="Q66" i="1"/>
  <c r="Q46" i="1"/>
  <c r="Q49" i="1"/>
  <c r="AG49" i="1"/>
  <c r="AG54" i="1"/>
  <c r="AG56" i="1"/>
  <c r="AG55" i="1"/>
  <c r="Q35" i="1"/>
  <c r="Q56" i="1"/>
  <c r="Q38" i="1"/>
  <c r="Q64" i="1"/>
  <c r="Q31" i="1"/>
  <c r="Q53" i="1"/>
  <c r="Q50" i="1"/>
  <c r="BD70" i="1"/>
  <c r="BD71" i="1"/>
  <c r="AG57" i="1"/>
  <c r="AG67" i="1"/>
  <c r="AG65" i="1"/>
  <c r="Q41" i="1"/>
  <c r="Q29" i="1"/>
  <c r="Q67" i="1"/>
  <c r="Q71" i="1"/>
  <c r="Q32" i="1"/>
  <c r="Q55" i="1"/>
  <c r="Q58" i="1"/>
  <c r="BD68" i="1"/>
  <c r="AG59" i="1"/>
  <c r="AG61" i="1"/>
  <c r="AG51" i="1"/>
  <c r="AG68" i="1"/>
  <c r="AG70" i="1"/>
  <c r="Q36" i="1"/>
  <c r="Q40" i="1"/>
  <c r="Q68" i="1"/>
  <c r="Q61" i="1"/>
  <c r="Q44" i="1"/>
  <c r="Q65" i="1"/>
  <c r="BD72" i="1"/>
  <c r="AG50" i="1"/>
  <c r="AG63" i="1"/>
  <c r="AG71" i="1"/>
  <c r="AG66" i="1"/>
  <c r="Q69" i="1"/>
  <c r="Q60" i="1"/>
  <c r="Q70" i="1"/>
  <c r="AO70" i="1"/>
  <c r="AO58" i="1"/>
  <c r="AO56" i="1"/>
  <c r="AO72" i="1"/>
  <c r="AE56" i="1"/>
  <c r="AE65" i="1"/>
  <c r="AE54" i="1"/>
  <c r="W57" i="1"/>
  <c r="W65" i="1"/>
  <c r="W64" i="1"/>
  <c r="W53" i="1"/>
  <c r="W52" i="1"/>
  <c r="W63" i="1"/>
  <c r="BA71" i="1"/>
  <c r="AO67" i="1"/>
  <c r="AE44" i="1"/>
  <c r="AE46" i="1"/>
  <c r="AE55" i="1"/>
  <c r="AE59" i="1"/>
  <c r="W36" i="1"/>
  <c r="W55" i="1"/>
  <c r="W38" i="1"/>
  <c r="W56" i="1"/>
  <c r="AO59" i="1"/>
  <c r="AO55" i="1"/>
  <c r="AO68" i="1"/>
  <c r="AE53" i="1"/>
  <c r="AE60" i="1"/>
  <c r="AE45" i="1"/>
  <c r="AE62" i="1"/>
  <c r="W41" i="1"/>
  <c r="W49" i="1"/>
  <c r="W50" i="1"/>
  <c r="W43" i="1"/>
  <c r="W59" i="1"/>
  <c r="AO69" i="1"/>
  <c r="AO57" i="1"/>
  <c r="AO60" i="1"/>
  <c r="AE50" i="1"/>
  <c r="AE61" i="1"/>
  <c r="AE48" i="1"/>
  <c r="W58" i="1"/>
  <c r="W69" i="1"/>
  <c r="W51" i="1"/>
  <c r="W54" i="1"/>
  <c r="W67" i="1"/>
  <c r="W72" i="1"/>
  <c r="AO66" i="1"/>
  <c r="AO64" i="1"/>
  <c r="AO63" i="1"/>
  <c r="AE58" i="1"/>
  <c r="AE51" i="1"/>
  <c r="AE66" i="1"/>
  <c r="W66" i="1"/>
  <c r="W62" i="1"/>
  <c r="W68" i="1"/>
  <c r="BA68" i="1"/>
  <c r="AO61" i="1"/>
  <c r="AO53" i="1"/>
  <c r="AO54" i="1"/>
  <c r="AE47" i="1"/>
  <c r="AE68" i="1"/>
  <c r="AE52" i="1"/>
  <c r="AE57" i="1"/>
  <c r="AE69" i="1"/>
  <c r="W48" i="1"/>
  <c r="W37" i="1"/>
  <c r="W70" i="1"/>
  <c r="AO65" i="1"/>
  <c r="AO71" i="1"/>
  <c r="AO62" i="1"/>
  <c r="AE49" i="1"/>
  <c r="AE70" i="1"/>
  <c r="AE64" i="1"/>
  <c r="AE72" i="1"/>
  <c r="W39" i="1"/>
  <c r="W45" i="1"/>
  <c r="W40" i="1"/>
  <c r="W35" i="1"/>
  <c r="W44" i="1"/>
  <c r="W71" i="1"/>
  <c r="AS71" i="1"/>
  <c r="AS66" i="1"/>
  <c r="AS59" i="1"/>
  <c r="AR58" i="1"/>
  <c r="AR68" i="1"/>
  <c r="AR63" i="1"/>
  <c r="AU69" i="1"/>
  <c r="AD61" i="1"/>
  <c r="AD72" i="1"/>
  <c r="AD59" i="1"/>
  <c r="V42" i="1"/>
  <c r="V56" i="1"/>
  <c r="V58" i="1"/>
  <c r="V64" i="1"/>
  <c r="V66" i="1"/>
  <c r="AS57" i="1"/>
  <c r="AV60" i="1"/>
  <c r="AR59" i="1"/>
  <c r="AR57" i="1"/>
  <c r="AR61" i="1"/>
  <c r="AD43" i="1"/>
  <c r="AD66" i="1"/>
  <c r="AD47" i="1"/>
  <c r="V47" i="1"/>
  <c r="V34" i="1"/>
  <c r="V55" i="1"/>
  <c r="V68" i="1"/>
  <c r="V38" i="1"/>
  <c r="V69" i="1"/>
  <c r="AS61" i="1"/>
  <c r="AS60" i="1"/>
  <c r="AV61" i="1"/>
  <c r="AV64" i="1"/>
  <c r="AR62" i="1"/>
  <c r="AR64" i="1"/>
  <c r="AU60" i="1"/>
  <c r="AU71" i="1"/>
  <c r="AD60" i="1"/>
  <c r="AD54" i="1"/>
  <c r="AD42" i="1"/>
  <c r="AD45" i="1"/>
  <c r="AD52" i="1"/>
  <c r="V71" i="1"/>
  <c r="V39" i="1"/>
  <c r="V60" i="1"/>
  <c r="V43" i="1"/>
  <c r="AS64" i="1"/>
  <c r="AS63" i="1"/>
  <c r="AS72" i="1"/>
  <c r="AV62" i="1"/>
  <c r="AR65" i="1"/>
  <c r="AU65" i="1"/>
  <c r="AU61" i="1"/>
  <c r="AD44" i="1"/>
  <c r="AD62" i="1"/>
  <c r="AD49" i="1"/>
  <c r="AD48" i="1"/>
  <c r="AD56" i="1"/>
  <c r="V35" i="1"/>
  <c r="V44" i="1"/>
  <c r="V50" i="1"/>
  <c r="V54" i="1"/>
  <c r="AS65" i="1"/>
  <c r="AV70" i="1"/>
  <c r="AV65" i="1"/>
  <c r="AR67" i="1"/>
  <c r="AR72" i="1"/>
  <c r="AR71" i="1"/>
  <c r="AD70" i="1"/>
  <c r="AD53" i="1"/>
  <c r="AD63" i="1"/>
  <c r="AD50" i="1"/>
  <c r="AD51" i="1"/>
  <c r="AD67" i="1"/>
  <c r="V36" i="1"/>
  <c r="V53" i="1"/>
  <c r="V52" i="1"/>
  <c r="V45" i="1"/>
  <c r="V62" i="1"/>
  <c r="AS62" i="1"/>
  <c r="AS70" i="1"/>
  <c r="AV66" i="1"/>
  <c r="AV67" i="1"/>
  <c r="AR66" i="1"/>
  <c r="AU68" i="1"/>
  <c r="AU66" i="1"/>
  <c r="AD65" i="1"/>
  <c r="AD58" i="1"/>
  <c r="AD57" i="1"/>
  <c r="AD68" i="1"/>
  <c r="V46" i="1"/>
  <c r="V41" i="1"/>
  <c r="V61" i="1"/>
  <c r="V59" i="1"/>
  <c r="V48" i="1"/>
  <c r="V72" i="1"/>
  <c r="AS67" i="1"/>
  <c r="AS69" i="1"/>
  <c r="AV63" i="1"/>
  <c r="AV72" i="1"/>
  <c r="AV68" i="1"/>
  <c r="AR70" i="1"/>
  <c r="AR56" i="1"/>
  <c r="AR69" i="1"/>
  <c r="AU63" i="1"/>
  <c r="AU67" i="1"/>
  <c r="AU59" i="1"/>
  <c r="AD55" i="1"/>
  <c r="AD46" i="1"/>
  <c r="AD69" i="1"/>
  <c r="AD71" i="1"/>
  <c r="AD64" i="1"/>
  <c r="V40" i="1"/>
  <c r="V63" i="1"/>
  <c r="V70" i="1"/>
  <c r="V51" i="1"/>
  <c r="BA67" i="1"/>
  <c r="BA65" i="1"/>
  <c r="BA72" i="1"/>
  <c r="BA66" i="1"/>
  <c r="BA70" i="1"/>
  <c r="BA69" i="1"/>
  <c r="BB68" i="1"/>
  <c r="AB62" i="1"/>
  <c r="AB56" i="1"/>
  <c r="AB46" i="1"/>
  <c r="AB40" i="1"/>
  <c r="AB57" i="1"/>
  <c r="BB72" i="1"/>
  <c r="AB43" i="1"/>
  <c r="AB68" i="1"/>
  <c r="AB53" i="1"/>
  <c r="AB41" i="1"/>
  <c r="AB64" i="1"/>
  <c r="BB69" i="1"/>
  <c r="AB60" i="1"/>
  <c r="AB72" i="1"/>
  <c r="AB55" i="1"/>
  <c r="AB61" i="1"/>
  <c r="BB70" i="1"/>
  <c r="AB52" i="1"/>
  <c r="AB66" i="1"/>
  <c r="AB54" i="1"/>
  <c r="AB65" i="1"/>
  <c r="AB71" i="1"/>
  <c r="BB66" i="1"/>
  <c r="AB47" i="1"/>
  <c r="AB49" i="1"/>
  <c r="AB70" i="1"/>
  <c r="AB42" i="1"/>
  <c r="AB58" i="1"/>
  <c r="AB50" i="1"/>
  <c r="AB45" i="1"/>
  <c r="BB67" i="1"/>
  <c r="AB59" i="1"/>
  <c r="AB67" i="1"/>
  <c r="AB63" i="1"/>
  <c r="AB48" i="1"/>
  <c r="U52" i="1"/>
  <c r="U45" i="1"/>
  <c r="U53" i="1"/>
  <c r="U65" i="1"/>
  <c r="U41" i="1"/>
  <c r="U54" i="1"/>
  <c r="U47" i="1"/>
  <c r="U58" i="1"/>
  <c r="U70" i="1"/>
  <c r="U63" i="1"/>
  <c r="U37" i="1"/>
  <c r="U35" i="1"/>
  <c r="U50" i="1"/>
  <c r="U61" i="1"/>
  <c r="U36" i="1"/>
  <c r="U49" i="1"/>
  <c r="U66" i="1"/>
  <c r="U43" i="1"/>
  <c r="U68" i="1"/>
  <c r="U64" i="1"/>
  <c r="U42" i="1"/>
  <c r="U60" i="1"/>
  <c r="U71" i="1"/>
  <c r="U46" i="1"/>
  <c r="U67" i="1"/>
  <c r="U57" i="1"/>
  <c r="U39" i="1"/>
  <c r="U55" i="1"/>
  <c r="U69" i="1"/>
  <c r="U40" i="1"/>
  <c r="U59" i="1"/>
  <c r="U51" i="1"/>
  <c r="U34" i="1"/>
  <c r="U62" i="1"/>
  <c r="U44" i="1"/>
  <c r="U33" i="1"/>
  <c r="U48" i="1"/>
  <c r="U56" i="1"/>
  <c r="BH72" i="1"/>
  <c r="U38" i="1"/>
  <c r="BE71" i="1"/>
  <c r="T53" i="1"/>
  <c r="T67" i="1"/>
  <c r="T69" i="1"/>
  <c r="T60" i="1"/>
  <c r="T40" i="1"/>
  <c r="T49" i="1"/>
  <c r="T72" i="1"/>
  <c r="T48" i="1"/>
  <c r="T33" i="1"/>
  <c r="T66" i="1"/>
  <c r="T41" i="1"/>
  <c r="T50" i="1"/>
  <c r="BE69" i="1"/>
  <c r="T46" i="1"/>
  <c r="T63" i="1"/>
  <c r="T38" i="1"/>
  <c r="BE72" i="1"/>
  <c r="T70" i="1"/>
  <c r="T65" i="1"/>
  <c r="T56" i="1"/>
  <c r="T43" i="1"/>
  <c r="BE70" i="1"/>
  <c r="T35" i="1"/>
  <c r="T57" i="1"/>
  <c r="T52" i="1"/>
  <c r="T34" i="1"/>
  <c r="T54" i="1"/>
  <c r="M18" i="1" l="1"/>
  <c r="M17" i="1"/>
  <c r="M20" i="1" l="1"/>
  <c r="M22" i="1" l="1"/>
  <c r="M23" i="1"/>
  <c r="M24" i="1"/>
  <c r="M69" i="1"/>
  <c r="M15" i="1"/>
  <c r="M39" i="1"/>
  <c r="M63" i="1"/>
  <c r="M62" i="1"/>
  <c r="M55" i="1"/>
  <c r="M57" i="1"/>
  <c r="M40" i="1"/>
  <c r="M29" i="1"/>
  <c r="M33" i="1"/>
  <c r="M50" i="1"/>
  <c r="M34" i="1"/>
  <c r="M60" i="1"/>
  <c r="M43" i="1"/>
  <c r="M70" i="1"/>
  <c r="M66" i="1"/>
  <c r="M28" i="1"/>
  <c r="M45" i="1"/>
  <c r="M38" i="1"/>
  <c r="M47" i="1"/>
  <c r="M44" i="1"/>
  <c r="M26" i="1"/>
  <c r="M52" i="1"/>
  <c r="M61" i="1"/>
  <c r="M31" i="1"/>
  <c r="M42" i="1"/>
  <c r="M71" i="1"/>
  <c r="M58" i="1"/>
  <c r="M27" i="1"/>
  <c r="M46" i="1"/>
  <c r="M65" i="1"/>
  <c r="M32" i="1"/>
  <c r="M51" i="1"/>
  <c r="M41" i="1"/>
  <c r="M54" i="1"/>
  <c r="M59" i="1"/>
  <c r="M53" i="1"/>
  <c r="M72" i="1"/>
  <c r="M37" i="1"/>
  <c r="M67" i="1"/>
  <c r="M68" i="1"/>
  <c r="M30" i="1"/>
  <c r="M36" i="1"/>
  <c r="M49" i="1"/>
  <c r="M25" i="1"/>
  <c r="M48" i="1"/>
  <c r="M35" i="1"/>
  <c r="M56" i="1"/>
  <c r="M64" i="1"/>
  <c r="N18" i="1"/>
  <c r="O17" i="1"/>
  <c r="P17" i="1"/>
  <c r="P18" i="1"/>
  <c r="O18" i="1"/>
  <c r="N17" i="1"/>
  <c r="N20" i="1" l="1"/>
  <c r="P20" i="1"/>
  <c r="O20" i="1"/>
  <c r="I18" i="1"/>
  <c r="I17" i="1"/>
  <c r="O22" i="1" l="1"/>
  <c r="O24" i="1"/>
  <c r="O25" i="1"/>
  <c r="O26" i="1"/>
  <c r="O23" i="1"/>
  <c r="N15" i="1"/>
  <c r="N24" i="1"/>
  <c r="N25" i="1"/>
  <c r="N22" i="1"/>
  <c r="N23" i="1"/>
  <c r="P27" i="1"/>
  <c r="P22" i="1"/>
  <c r="P23" i="1"/>
  <c r="P26" i="1"/>
  <c r="P24" i="1"/>
  <c r="P25" i="1"/>
  <c r="O15" i="1"/>
  <c r="P32" i="1"/>
  <c r="P15" i="1"/>
  <c r="P63" i="1"/>
  <c r="P31" i="1"/>
  <c r="P28" i="1"/>
  <c r="P48" i="1"/>
  <c r="P43" i="1"/>
  <c r="P60" i="1"/>
  <c r="P54" i="1"/>
  <c r="P71" i="1"/>
  <c r="P39" i="1"/>
  <c r="P42" i="1"/>
  <c r="P33" i="1"/>
  <c r="P69" i="1"/>
  <c r="P55" i="1"/>
  <c r="P53" i="1"/>
  <c r="P65" i="1"/>
  <c r="P59" i="1"/>
  <c r="P30" i="1"/>
  <c r="P41" i="1"/>
  <c r="P37" i="1"/>
  <c r="P52" i="1"/>
  <c r="P62" i="1"/>
  <c r="P67" i="1"/>
  <c r="P29" i="1"/>
  <c r="P46" i="1"/>
  <c r="P70" i="1"/>
  <c r="P51" i="1"/>
  <c r="P44" i="1"/>
  <c r="P66" i="1"/>
  <c r="P49" i="1"/>
  <c r="P50" i="1"/>
  <c r="P36" i="1"/>
  <c r="P61" i="1"/>
  <c r="P56" i="1"/>
  <c r="P64" i="1"/>
  <c r="P72" i="1"/>
  <c r="P58" i="1"/>
  <c r="P34" i="1"/>
  <c r="P35" i="1"/>
  <c r="P68" i="1"/>
  <c r="P38" i="1"/>
  <c r="P47" i="1"/>
  <c r="P57" i="1"/>
  <c r="P45" i="1"/>
  <c r="P40" i="1"/>
  <c r="O51" i="1"/>
  <c r="O44" i="1"/>
  <c r="O52" i="1"/>
  <c r="O68" i="1"/>
  <c r="O46" i="1"/>
  <c r="O60" i="1"/>
  <c r="O50" i="1"/>
  <c r="O56" i="1"/>
  <c r="O31" i="1"/>
  <c r="O36" i="1"/>
  <c r="O41" i="1"/>
  <c r="O53" i="1"/>
  <c r="O40" i="1"/>
  <c r="O47" i="1"/>
  <c r="O63" i="1"/>
  <c r="O27" i="1"/>
  <c r="O61" i="1"/>
  <c r="O55" i="1"/>
  <c r="O43" i="1"/>
  <c r="O49" i="1"/>
  <c r="O32" i="1"/>
  <c r="O37" i="1"/>
  <c r="O65" i="1"/>
  <c r="O38" i="1"/>
  <c r="O71" i="1"/>
  <c r="O57" i="1"/>
  <c r="O35" i="1"/>
  <c r="O70" i="1"/>
  <c r="O30" i="1"/>
  <c r="O45" i="1"/>
  <c r="O39" i="1"/>
  <c r="O33" i="1"/>
  <c r="O48" i="1"/>
  <c r="O34" i="1"/>
  <c r="O28" i="1"/>
  <c r="O67" i="1"/>
  <c r="O72" i="1"/>
  <c r="O59" i="1"/>
  <c r="O69" i="1"/>
  <c r="O42" i="1"/>
  <c r="O58" i="1"/>
  <c r="O29" i="1"/>
  <c r="O64" i="1"/>
  <c r="O66" i="1"/>
  <c r="O54" i="1"/>
  <c r="O62" i="1"/>
  <c r="N70" i="1"/>
  <c r="N27" i="1"/>
  <c r="N67" i="1"/>
  <c r="N44" i="1"/>
  <c r="N45" i="1"/>
  <c r="N38" i="1"/>
  <c r="N71" i="1"/>
  <c r="N65" i="1"/>
  <c r="N35" i="1"/>
  <c r="N34" i="1"/>
  <c r="N54" i="1"/>
  <c r="N58" i="1"/>
  <c r="N40" i="1"/>
  <c r="N31" i="1"/>
  <c r="N46" i="1"/>
  <c r="N47" i="1"/>
  <c r="N30" i="1"/>
  <c r="N43" i="1"/>
  <c r="N29" i="1"/>
  <c r="N48" i="1"/>
  <c r="N42" i="1"/>
  <c r="N56" i="1"/>
  <c r="N49" i="1"/>
  <c r="N28" i="1"/>
  <c r="N50" i="1"/>
  <c r="N57" i="1"/>
  <c r="N37" i="1"/>
  <c r="N41" i="1"/>
  <c r="N63" i="1"/>
  <c r="N72" i="1"/>
  <c r="N26" i="1"/>
  <c r="N51" i="1"/>
  <c r="N33" i="1"/>
  <c r="N32" i="1"/>
  <c r="N36" i="1"/>
  <c r="N69" i="1"/>
  <c r="N60" i="1"/>
  <c r="N62" i="1"/>
  <c r="N55" i="1"/>
  <c r="N66" i="1"/>
  <c r="N68" i="1"/>
  <c r="N61" i="1"/>
  <c r="N52" i="1"/>
  <c r="N53" i="1"/>
  <c r="N39" i="1"/>
  <c r="N59" i="1"/>
  <c r="N64" i="1"/>
  <c r="I19" i="1"/>
  <c r="G15" i="1" l="1"/>
  <c r="AV16" i="1" s="1"/>
  <c r="F56" i="1"/>
  <c r="G56" i="1" s="1"/>
  <c r="F28" i="1"/>
  <c r="G28" i="1" s="1"/>
  <c r="F60" i="1"/>
  <c r="G60" i="1" s="1"/>
  <c r="F33" i="1"/>
  <c r="G33" i="1" s="1"/>
  <c r="F70" i="1"/>
  <c r="G70" i="1" s="1"/>
  <c r="F63" i="1"/>
  <c r="G63" i="1" s="1"/>
  <c r="F54" i="1"/>
  <c r="G54" i="1" s="1"/>
  <c r="F43" i="1"/>
  <c r="G43" i="1" s="1"/>
  <c r="F65" i="1"/>
  <c r="G65" i="1" s="1"/>
  <c r="F32" i="1"/>
  <c r="G32" i="1" s="1"/>
  <c r="F40" i="1"/>
  <c r="G40" i="1" s="1"/>
  <c r="F25" i="1"/>
  <c r="G25" i="1" s="1"/>
  <c r="F62" i="1"/>
  <c r="G62" i="1" s="1"/>
  <c r="F58" i="1"/>
  <c r="G58" i="1" s="1"/>
  <c r="F50" i="1"/>
  <c r="G50" i="1" s="1"/>
  <c r="F53" i="1"/>
  <c r="G53" i="1" s="1"/>
  <c r="F29" i="1"/>
  <c r="G29" i="1" s="1"/>
  <c r="F39" i="1"/>
  <c r="G39" i="1" s="1"/>
  <c r="F64" i="1"/>
  <c r="G64" i="1" s="1"/>
  <c r="F72" i="1"/>
  <c r="G72" i="1" s="1"/>
  <c r="F26" i="1"/>
  <c r="G26" i="1" s="1"/>
  <c r="F35" i="1"/>
  <c r="G35" i="1" s="1"/>
  <c r="F45" i="1"/>
  <c r="G45" i="1" s="1"/>
  <c r="F22" i="1"/>
  <c r="G22" i="1" s="1"/>
  <c r="F48" i="1"/>
  <c r="G48" i="1" s="1"/>
  <c r="F44" i="1"/>
  <c r="G44" i="1" s="1"/>
  <c r="F34" i="1"/>
  <c r="G34" i="1" s="1"/>
  <c r="F37" i="1"/>
  <c r="G37" i="1" s="1"/>
  <c r="F31" i="1"/>
  <c r="G31" i="1" s="1"/>
  <c r="F42" i="1"/>
  <c r="G42" i="1" s="1"/>
  <c r="F38" i="1"/>
  <c r="G38" i="1" s="1"/>
  <c r="F71" i="1"/>
  <c r="G71" i="1" s="1"/>
  <c r="F49" i="1"/>
  <c r="G49" i="1" s="1"/>
  <c r="F67" i="1"/>
  <c r="G67" i="1" s="1"/>
  <c r="F51" i="1"/>
  <c r="G51" i="1" s="1"/>
  <c r="F68" i="1"/>
  <c r="G68" i="1" s="1"/>
  <c r="F41" i="1"/>
  <c r="G41" i="1" s="1"/>
  <c r="F66" i="1"/>
  <c r="G66" i="1" s="1"/>
  <c r="F24" i="1"/>
  <c r="G24" i="1" s="1"/>
  <c r="F59" i="1"/>
  <c r="G59" i="1" s="1"/>
  <c r="F55" i="1"/>
  <c r="G55" i="1" s="1"/>
  <c r="F46" i="1"/>
  <c r="G46" i="1" s="1"/>
  <c r="F52" i="1"/>
  <c r="G52" i="1" s="1"/>
  <c r="F61" i="1"/>
  <c r="G61" i="1" s="1"/>
  <c r="F57" i="1"/>
  <c r="G57" i="1" s="1"/>
  <c r="F36" i="1"/>
  <c r="G36" i="1" s="1"/>
  <c r="F47" i="1"/>
  <c r="G47" i="1" s="1"/>
  <c r="F27" i="1"/>
  <c r="G27" i="1" s="1"/>
  <c r="F30" i="1"/>
  <c r="G30" i="1" s="1"/>
  <c r="F69" i="1"/>
  <c r="G69" i="1" s="1"/>
  <c r="F23" i="1"/>
  <c r="G23" i="1" s="1"/>
  <c r="K16" i="1" l="1"/>
  <c r="AS16" i="1"/>
  <c r="AS13" i="1" s="1"/>
  <c r="BA16" i="1"/>
  <c r="BA13" i="1" s="1"/>
  <c r="BI16" i="1"/>
  <c r="BI13" i="1" s="1"/>
  <c r="BD16" i="1"/>
  <c r="BD13" i="1" s="1"/>
  <c r="R16" i="1"/>
  <c r="R13" i="1" s="1"/>
  <c r="AZ16" i="1"/>
  <c r="AZ13" i="1" s="1"/>
  <c r="AB16" i="1"/>
  <c r="AB13" i="1" s="1"/>
  <c r="AH16" i="1"/>
  <c r="AH13" i="1" s="1"/>
  <c r="V16" i="1"/>
  <c r="V13" i="1" s="1"/>
  <c r="AP16" i="1"/>
  <c r="AP13" i="1" s="1"/>
  <c r="BH16" i="1"/>
  <c r="BH13" i="1" s="1"/>
  <c r="Q16" i="1"/>
  <c r="Q13" i="1" s="1"/>
  <c r="L16" i="1"/>
  <c r="L13" i="1" s="1"/>
  <c r="AM16" i="1"/>
  <c r="AM13" i="1" s="1"/>
  <c r="AX16" i="1"/>
  <c r="AX13" i="1" s="1"/>
  <c r="AK16" i="1"/>
  <c r="AK13" i="1" s="1"/>
  <c r="AJ16" i="1"/>
  <c r="AJ13" i="1" s="1"/>
  <c r="Z16" i="1"/>
  <c r="Z13" i="1" s="1"/>
  <c r="Y16" i="1"/>
  <c r="Y13" i="1" s="1"/>
  <c r="AV13" i="1"/>
  <c r="AL16" i="1"/>
  <c r="AL13" i="1" s="1"/>
  <c r="AQ16" i="1"/>
  <c r="AQ13" i="1" s="1"/>
  <c r="BG16" i="1"/>
  <c r="BG13" i="1" s="1"/>
  <c r="AR16" i="1"/>
  <c r="AR13" i="1" s="1"/>
  <c r="AT16" i="1"/>
  <c r="AT13" i="1" s="1"/>
  <c r="W16" i="1"/>
  <c r="W13" i="1" s="1"/>
  <c r="AY16" i="1"/>
  <c r="AY13" i="1" s="1"/>
  <c r="AF16" i="1"/>
  <c r="AF13" i="1" s="1"/>
  <c r="BB16" i="1"/>
  <c r="BB13" i="1" s="1"/>
  <c r="AG16" i="1"/>
  <c r="AG13" i="1" s="1"/>
  <c r="AI16" i="1"/>
  <c r="AI13" i="1" s="1"/>
  <c r="X16" i="1"/>
  <c r="X13" i="1" s="1"/>
  <c r="AA16" i="1"/>
  <c r="AA13" i="1" s="1"/>
  <c r="AN16" i="1"/>
  <c r="AN13" i="1" s="1"/>
  <c r="AU16" i="1"/>
  <c r="AU13" i="1" s="1"/>
  <c r="AE16" i="1"/>
  <c r="AE13" i="1" s="1"/>
  <c r="AC16" i="1"/>
  <c r="AC13" i="1" s="1"/>
  <c r="BF16" i="1"/>
  <c r="BF13" i="1" s="1"/>
  <c r="BE16" i="1"/>
  <c r="BE13" i="1" s="1"/>
  <c r="S16" i="1"/>
  <c r="S13" i="1" s="1"/>
  <c r="U16" i="1"/>
  <c r="U13" i="1" s="1"/>
  <c r="T16" i="1"/>
  <c r="T13" i="1" s="1"/>
  <c r="AW16" i="1"/>
  <c r="AW13" i="1" s="1"/>
  <c r="BC16" i="1"/>
  <c r="BC13" i="1" s="1"/>
  <c r="AO16" i="1"/>
  <c r="AO13" i="1" s="1"/>
  <c r="AD16" i="1"/>
  <c r="AD13" i="1" s="1"/>
  <c r="M16" i="1"/>
  <c r="M13" i="1" s="1"/>
  <c r="N16" i="1"/>
  <c r="N13" i="1" s="1"/>
  <c r="O16" i="1"/>
  <c r="O13" i="1" s="1"/>
  <c r="P16" i="1"/>
  <c r="P13" i="1" s="1"/>
  <c r="G6" i="1"/>
  <c r="K13" i="1" l="1"/>
  <c r="G16" i="1"/>
  <c r="K12" i="1" l="1"/>
</calcChain>
</file>

<file path=xl/sharedStrings.xml><?xml version="1.0" encoding="utf-8"?>
<sst xmlns="http://schemas.openxmlformats.org/spreadsheetml/2006/main" count="48" uniqueCount="44">
  <si>
    <t>T (K)</t>
  </si>
  <si>
    <t>Saline</t>
  </si>
  <si>
    <t>Fit</t>
  </si>
  <si>
    <t>Tmp 1</t>
  </si>
  <si>
    <t>Sigma 1</t>
  </si>
  <si>
    <t>Sum D1</t>
  </si>
  <si>
    <t>Tstep</t>
  </si>
  <si>
    <t>Tmp 2</t>
  </si>
  <si>
    <t>Sigma 2</t>
  </si>
  <si>
    <t>Meas</t>
  </si>
  <si>
    <t>Sum D2</t>
  </si>
  <si>
    <t>A1</t>
  </si>
  <si>
    <t>A2</t>
  </si>
  <si>
    <t>Diffsqu</t>
  </si>
  <si>
    <t>MP D1</t>
  </si>
  <si>
    <t>MP D2</t>
  </si>
  <si>
    <t>MP Dtot</t>
  </si>
  <si>
    <t>PSD</t>
  </si>
  <si>
    <t>k (KÅ)</t>
  </si>
  <si>
    <t>Sum D3</t>
  </si>
  <si>
    <t>MP D3</t>
  </si>
  <si>
    <t>A3</t>
  </si>
  <si>
    <t>Tmp 3</t>
  </si>
  <si>
    <t>Sigma 3</t>
  </si>
  <si>
    <r>
      <t>D</t>
    </r>
    <r>
      <rPr>
        <b/>
        <sz val="11"/>
        <color theme="1"/>
        <rFont val="Calibri"/>
        <family val="2"/>
        <scheme val="minor"/>
      </rPr>
      <t xml:space="preserve"> (Å)</t>
    </r>
  </si>
  <si>
    <t>Pore diameter</t>
  </si>
  <si>
    <t>Pore size distribution</t>
  </si>
  <si>
    <t>T0 (K)</t>
  </si>
  <si>
    <t>Normalized PSD</t>
  </si>
  <si>
    <t>PSDN</t>
  </si>
  <si>
    <t>Max</t>
  </si>
  <si>
    <t>Add measurement temperatures both to column A and row 19; measured signal intensities to column B; and saline intensities to column E</t>
  </si>
  <si>
    <t>Diffsqusum</t>
  </si>
  <si>
    <t>Use solver to minimize Diffsqusum (orange box), by letting parameters in yellow box to vary</t>
  </si>
  <si>
    <t>Width of distribution</t>
  </si>
  <si>
    <t>Mean melting temperature</t>
  </si>
  <si>
    <t>Amplitude</t>
  </si>
  <si>
    <t>Melting point distribution is assumed to be a sum of three Gaussian distrubutions</t>
  </si>
  <si>
    <t>Mean pore diameter</t>
  </si>
  <si>
    <t>Dm (Å)</t>
  </si>
  <si>
    <t>D*PSDN</t>
  </si>
  <si>
    <t>Sum</t>
  </si>
  <si>
    <t>Conventional</t>
  </si>
  <si>
    <t>D (Å)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</si>
</sst>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2" fillId="5" borderId="0" xfId="0" applyFont="1" applyFill="1"/>
    <xf numFmtId="0" fontId="3" fillId="5" borderId="0" xfId="0" applyFont="1" applyFill="1"/>
    <xf numFmtId="0" fontId="0" fillId="0" borderId="0" xfId="0" applyFill="1"/>
    <xf numFmtId="0" fontId="4" fillId="0" borderId="0" xfId="0" applyFont="1"/>
    <xf numFmtId="0" fontId="1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062039520062"/>
          <c:y val="5.0925925925925923E-2"/>
          <c:w val="0.82920421688583612"/>
          <c:h val="0.7672295129775442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Sheet1!$B$21</c:f>
              <c:strCache>
                <c:ptCount val="1"/>
                <c:pt idx="0">
                  <c:v>Meas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Sheet1!$A$22:$A$72</c:f>
              <c:numCache>
                <c:formatCode>General</c:formatCode>
                <c:ptCount val="51"/>
                <c:pt idx="0">
                  <c:v>185</c:v>
                </c:pt>
                <c:pt idx="1">
                  <c:v>186.8</c:v>
                </c:pt>
                <c:pt idx="2">
                  <c:v>188.6</c:v>
                </c:pt>
                <c:pt idx="3">
                  <c:v>190.4</c:v>
                </c:pt>
                <c:pt idx="4">
                  <c:v>192.2</c:v>
                </c:pt>
                <c:pt idx="5">
                  <c:v>194</c:v>
                </c:pt>
                <c:pt idx="6">
                  <c:v>195.8</c:v>
                </c:pt>
                <c:pt idx="7">
                  <c:v>197.6</c:v>
                </c:pt>
                <c:pt idx="8">
                  <c:v>199.4</c:v>
                </c:pt>
                <c:pt idx="9">
                  <c:v>201.2</c:v>
                </c:pt>
                <c:pt idx="10">
                  <c:v>203</c:v>
                </c:pt>
                <c:pt idx="11">
                  <c:v>204.8</c:v>
                </c:pt>
                <c:pt idx="12">
                  <c:v>206.6</c:v>
                </c:pt>
                <c:pt idx="13">
                  <c:v>208.4</c:v>
                </c:pt>
                <c:pt idx="14">
                  <c:v>210.2</c:v>
                </c:pt>
                <c:pt idx="15">
                  <c:v>212</c:v>
                </c:pt>
                <c:pt idx="16">
                  <c:v>213.8</c:v>
                </c:pt>
                <c:pt idx="17">
                  <c:v>215.6</c:v>
                </c:pt>
                <c:pt idx="18">
                  <c:v>217.4</c:v>
                </c:pt>
                <c:pt idx="19">
                  <c:v>219.2</c:v>
                </c:pt>
                <c:pt idx="20">
                  <c:v>221</c:v>
                </c:pt>
                <c:pt idx="21">
                  <c:v>222.8</c:v>
                </c:pt>
                <c:pt idx="22">
                  <c:v>224.6</c:v>
                </c:pt>
                <c:pt idx="23">
                  <c:v>226.4</c:v>
                </c:pt>
                <c:pt idx="24">
                  <c:v>228.2</c:v>
                </c:pt>
                <c:pt idx="25">
                  <c:v>230</c:v>
                </c:pt>
                <c:pt idx="26">
                  <c:v>231.8</c:v>
                </c:pt>
                <c:pt idx="27">
                  <c:v>233.6</c:v>
                </c:pt>
                <c:pt idx="28">
                  <c:v>235.4</c:v>
                </c:pt>
                <c:pt idx="29">
                  <c:v>237.2</c:v>
                </c:pt>
                <c:pt idx="30">
                  <c:v>239</c:v>
                </c:pt>
                <c:pt idx="31">
                  <c:v>240.8</c:v>
                </c:pt>
                <c:pt idx="32">
                  <c:v>242.6</c:v>
                </c:pt>
                <c:pt idx="33">
                  <c:v>244.4</c:v>
                </c:pt>
                <c:pt idx="34">
                  <c:v>246.2</c:v>
                </c:pt>
                <c:pt idx="35">
                  <c:v>248</c:v>
                </c:pt>
                <c:pt idx="36">
                  <c:v>249.8</c:v>
                </c:pt>
                <c:pt idx="37">
                  <c:v>251.6</c:v>
                </c:pt>
                <c:pt idx="38">
                  <c:v>253.4</c:v>
                </c:pt>
                <c:pt idx="39">
                  <c:v>255.2</c:v>
                </c:pt>
                <c:pt idx="40">
                  <c:v>257</c:v>
                </c:pt>
                <c:pt idx="41">
                  <c:v>258.8</c:v>
                </c:pt>
                <c:pt idx="42">
                  <c:v>260.60000000000002</c:v>
                </c:pt>
                <c:pt idx="43">
                  <c:v>262.39999999999998</c:v>
                </c:pt>
                <c:pt idx="44">
                  <c:v>264.2</c:v>
                </c:pt>
                <c:pt idx="45">
                  <c:v>266</c:v>
                </c:pt>
                <c:pt idx="46">
                  <c:v>267.8</c:v>
                </c:pt>
                <c:pt idx="47">
                  <c:v>269.60000000000002</c:v>
                </c:pt>
                <c:pt idx="48">
                  <c:v>271.39999999999998</c:v>
                </c:pt>
                <c:pt idx="49">
                  <c:v>273.2</c:v>
                </c:pt>
                <c:pt idx="50">
                  <c:v>275</c:v>
                </c:pt>
              </c:numCache>
            </c:numRef>
          </c:xVal>
          <c:yVal>
            <c:numRef>
              <c:f>Sheet1!$B$22:$B$72</c:f>
              <c:numCache>
                <c:formatCode>General</c:formatCode>
                <c:ptCount val="51"/>
                <c:pt idx="0">
                  <c:v>1.512857759712006E-3</c:v>
                </c:pt>
                <c:pt idx="1">
                  <c:v>1.3653104078302123E-3</c:v>
                </c:pt>
                <c:pt idx="2">
                  <c:v>1.2817694099430575E-3</c:v>
                </c:pt>
                <c:pt idx="3">
                  <c:v>1.3829054705912711E-3</c:v>
                </c:pt>
                <c:pt idx="4">
                  <c:v>1.4865462641947161E-3</c:v>
                </c:pt>
                <c:pt idx="5">
                  <c:v>1.5838283151443763E-3</c:v>
                </c:pt>
                <c:pt idx="6">
                  <c:v>1.2935859230201385E-3</c:v>
                </c:pt>
                <c:pt idx="7">
                  <c:v>1.5416856172078969E-3</c:v>
                </c:pt>
                <c:pt idx="8">
                  <c:v>1.4114959657078705E-3</c:v>
                </c:pt>
                <c:pt idx="9">
                  <c:v>1.6879963777103725E-3</c:v>
                </c:pt>
                <c:pt idx="10">
                  <c:v>1.5919187987015419E-3</c:v>
                </c:pt>
                <c:pt idx="11">
                  <c:v>1.4803102426827097E-3</c:v>
                </c:pt>
                <c:pt idx="12">
                  <c:v>1.7113734971359201E-3</c:v>
                </c:pt>
                <c:pt idx="13">
                  <c:v>1.6629894375140451E-3</c:v>
                </c:pt>
                <c:pt idx="14">
                  <c:v>1.6175786341876205E-3</c:v>
                </c:pt>
                <c:pt idx="15">
                  <c:v>2.1469561737294147E-3</c:v>
                </c:pt>
                <c:pt idx="16">
                  <c:v>1.8114568382784071E-3</c:v>
                </c:pt>
                <c:pt idx="17">
                  <c:v>1.8665661231313147E-3</c:v>
                </c:pt>
                <c:pt idx="18">
                  <c:v>1.959940634939308E-3</c:v>
                </c:pt>
                <c:pt idx="19">
                  <c:v>2.0267220933528072E-3</c:v>
                </c:pt>
                <c:pt idx="20">
                  <c:v>2.4370698605663955E-3</c:v>
                </c:pt>
                <c:pt idx="21">
                  <c:v>2.5999171317654438E-3</c:v>
                </c:pt>
                <c:pt idx="22">
                  <c:v>3.280765551779201E-3</c:v>
                </c:pt>
                <c:pt idx="23">
                  <c:v>3.4629877707912883E-3</c:v>
                </c:pt>
                <c:pt idx="24">
                  <c:v>4.025128142490556E-3</c:v>
                </c:pt>
                <c:pt idx="25">
                  <c:v>4.1493704849444608E-3</c:v>
                </c:pt>
                <c:pt idx="26">
                  <c:v>5.0829108030934489E-3</c:v>
                </c:pt>
                <c:pt idx="27">
                  <c:v>6.0241191927330818E-3</c:v>
                </c:pt>
                <c:pt idx="28">
                  <c:v>7.1719459340244584E-3</c:v>
                </c:pt>
                <c:pt idx="29">
                  <c:v>9.5377466548865926E-3</c:v>
                </c:pt>
                <c:pt idx="30">
                  <c:v>1.1640326810128799E-2</c:v>
                </c:pt>
                <c:pt idx="31">
                  <c:v>1.4861159933284122E-2</c:v>
                </c:pt>
                <c:pt idx="32">
                  <c:v>1.8587875298949466E-2</c:v>
                </c:pt>
                <c:pt idx="33">
                  <c:v>2.3064266642741305E-2</c:v>
                </c:pt>
                <c:pt idx="34">
                  <c:v>2.7658586223637496E-2</c:v>
                </c:pt>
                <c:pt idx="35">
                  <c:v>3.2978649813731532E-2</c:v>
                </c:pt>
                <c:pt idx="36">
                  <c:v>4.3886097138726675E-2</c:v>
                </c:pt>
                <c:pt idx="37">
                  <c:v>6.0136820974431425E-2</c:v>
                </c:pt>
                <c:pt idx="38">
                  <c:v>6.5135164251649461E-2</c:v>
                </c:pt>
                <c:pt idx="39">
                  <c:v>7.0385585955691776E-2</c:v>
                </c:pt>
                <c:pt idx="40">
                  <c:v>7.7327247043535358E-2</c:v>
                </c:pt>
                <c:pt idx="41">
                  <c:v>8.6218295540744963E-2</c:v>
                </c:pt>
                <c:pt idx="42">
                  <c:v>9.6706079098891354E-2</c:v>
                </c:pt>
                <c:pt idx="43">
                  <c:v>0.11157551376691165</c:v>
                </c:pt>
                <c:pt idx="44">
                  <c:v>0.13341735849934092</c:v>
                </c:pt>
                <c:pt idx="45">
                  <c:v>0.16679117245986366</c:v>
                </c:pt>
                <c:pt idx="46">
                  <c:v>0.21613314857226584</c:v>
                </c:pt>
                <c:pt idx="47">
                  <c:v>0.29406159997057374</c:v>
                </c:pt>
                <c:pt idx="48">
                  <c:v>0.44597641192063642</c:v>
                </c:pt>
                <c:pt idx="49">
                  <c:v>0.73928187026815573</c:v>
                </c:pt>
                <c:pt idx="5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A6-470E-A96B-A5EE43C41CC7}"/>
            </c:ext>
          </c:extLst>
        </c:ser>
        <c:ser>
          <c:idx val="1"/>
          <c:order val="1"/>
          <c:tx>
            <c:strRef>
              <c:f>Sheet1!$F$21</c:f>
              <c:strCache>
                <c:ptCount val="1"/>
                <c:pt idx="0">
                  <c:v>Fit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Sheet1!$A$22:$A$72</c:f>
              <c:numCache>
                <c:formatCode>General</c:formatCode>
                <c:ptCount val="51"/>
                <c:pt idx="0">
                  <c:v>185</c:v>
                </c:pt>
                <c:pt idx="1">
                  <c:v>186.8</c:v>
                </c:pt>
                <c:pt idx="2">
                  <c:v>188.6</c:v>
                </c:pt>
                <c:pt idx="3">
                  <c:v>190.4</c:v>
                </c:pt>
                <c:pt idx="4">
                  <c:v>192.2</c:v>
                </c:pt>
                <c:pt idx="5">
                  <c:v>194</c:v>
                </c:pt>
                <c:pt idx="6">
                  <c:v>195.8</c:v>
                </c:pt>
                <c:pt idx="7">
                  <c:v>197.6</c:v>
                </c:pt>
                <c:pt idx="8">
                  <c:v>199.4</c:v>
                </c:pt>
                <c:pt idx="9">
                  <c:v>201.2</c:v>
                </c:pt>
                <c:pt idx="10">
                  <c:v>203</c:v>
                </c:pt>
                <c:pt idx="11">
                  <c:v>204.8</c:v>
                </c:pt>
                <c:pt idx="12">
                  <c:v>206.6</c:v>
                </c:pt>
                <c:pt idx="13">
                  <c:v>208.4</c:v>
                </c:pt>
                <c:pt idx="14">
                  <c:v>210.2</c:v>
                </c:pt>
                <c:pt idx="15">
                  <c:v>212</c:v>
                </c:pt>
                <c:pt idx="16">
                  <c:v>213.8</c:v>
                </c:pt>
                <c:pt idx="17">
                  <c:v>215.6</c:v>
                </c:pt>
                <c:pt idx="18">
                  <c:v>217.4</c:v>
                </c:pt>
                <c:pt idx="19">
                  <c:v>219.2</c:v>
                </c:pt>
                <c:pt idx="20">
                  <c:v>221</c:v>
                </c:pt>
                <c:pt idx="21">
                  <c:v>222.8</c:v>
                </c:pt>
                <c:pt idx="22">
                  <c:v>224.6</c:v>
                </c:pt>
                <c:pt idx="23">
                  <c:v>226.4</c:v>
                </c:pt>
                <c:pt idx="24">
                  <c:v>228.2</c:v>
                </c:pt>
                <c:pt idx="25">
                  <c:v>230</c:v>
                </c:pt>
                <c:pt idx="26">
                  <c:v>231.8</c:v>
                </c:pt>
                <c:pt idx="27">
                  <c:v>233.6</c:v>
                </c:pt>
                <c:pt idx="28">
                  <c:v>235.4</c:v>
                </c:pt>
                <c:pt idx="29">
                  <c:v>237.2</c:v>
                </c:pt>
                <c:pt idx="30">
                  <c:v>239</c:v>
                </c:pt>
                <c:pt idx="31">
                  <c:v>240.8</c:v>
                </c:pt>
                <c:pt idx="32">
                  <c:v>242.6</c:v>
                </c:pt>
                <c:pt idx="33">
                  <c:v>244.4</c:v>
                </c:pt>
                <c:pt idx="34">
                  <c:v>246.2</c:v>
                </c:pt>
                <c:pt idx="35">
                  <c:v>248</c:v>
                </c:pt>
                <c:pt idx="36">
                  <c:v>249.8</c:v>
                </c:pt>
                <c:pt idx="37">
                  <c:v>251.6</c:v>
                </c:pt>
                <c:pt idx="38">
                  <c:v>253.4</c:v>
                </c:pt>
                <c:pt idx="39">
                  <c:v>255.2</c:v>
                </c:pt>
                <c:pt idx="40">
                  <c:v>257</c:v>
                </c:pt>
                <c:pt idx="41">
                  <c:v>258.8</c:v>
                </c:pt>
                <c:pt idx="42">
                  <c:v>260.60000000000002</c:v>
                </c:pt>
                <c:pt idx="43">
                  <c:v>262.39999999999998</c:v>
                </c:pt>
                <c:pt idx="44">
                  <c:v>264.2</c:v>
                </c:pt>
                <c:pt idx="45">
                  <c:v>266</c:v>
                </c:pt>
                <c:pt idx="46">
                  <c:v>267.8</c:v>
                </c:pt>
                <c:pt idx="47">
                  <c:v>269.60000000000002</c:v>
                </c:pt>
                <c:pt idx="48">
                  <c:v>271.39999999999998</c:v>
                </c:pt>
                <c:pt idx="49">
                  <c:v>273.2</c:v>
                </c:pt>
                <c:pt idx="50">
                  <c:v>275</c:v>
                </c:pt>
              </c:numCache>
            </c:numRef>
          </c:xVal>
          <c:yVal>
            <c:numRef>
              <c:f>Sheet1!$F$22:$F$72</c:f>
              <c:numCache>
                <c:formatCode>General</c:formatCode>
                <c:ptCount val="51"/>
                <c:pt idx="0">
                  <c:v>5.6725381489797233E-4</c:v>
                </c:pt>
                <c:pt idx="1">
                  <c:v>5.6239050395673611E-4</c:v>
                </c:pt>
                <c:pt idx="2">
                  <c:v>5.5154065978147478E-4</c:v>
                </c:pt>
                <c:pt idx="3">
                  <c:v>5.6074792794010052E-4</c:v>
                </c:pt>
                <c:pt idx="4">
                  <c:v>5.7334025299487189E-4</c:v>
                </c:pt>
                <c:pt idx="5">
                  <c:v>5.7967028093575514E-4</c:v>
                </c:pt>
                <c:pt idx="6">
                  <c:v>6.048727900496455E-4</c:v>
                </c:pt>
                <c:pt idx="7">
                  <c:v>6.360379035022679E-4</c:v>
                </c:pt>
                <c:pt idx="8">
                  <c:v>6.4568966269168242E-4</c:v>
                </c:pt>
                <c:pt idx="9">
                  <c:v>6.4534170748547061E-4</c:v>
                </c:pt>
                <c:pt idx="10">
                  <c:v>6.409728161121327E-4</c:v>
                </c:pt>
                <c:pt idx="11">
                  <c:v>6.9890583227213976E-4</c:v>
                </c:pt>
                <c:pt idx="12">
                  <c:v>7.1616108169047913E-4</c:v>
                </c:pt>
                <c:pt idx="13">
                  <c:v>7.7971153742141031E-4</c:v>
                </c:pt>
                <c:pt idx="14">
                  <c:v>7.3961178954144832E-4</c:v>
                </c:pt>
                <c:pt idx="15">
                  <c:v>8.0186619265912177E-4</c:v>
                </c:pt>
                <c:pt idx="16">
                  <c:v>8.6450667626765962E-4</c:v>
                </c:pt>
                <c:pt idx="17">
                  <c:v>1.0094171304223076E-3</c:v>
                </c:pt>
                <c:pt idx="18">
                  <c:v>1.1282349664602574E-3</c:v>
                </c:pt>
                <c:pt idx="19">
                  <c:v>1.2314390352499735E-3</c:v>
                </c:pt>
                <c:pt idx="20">
                  <c:v>1.4624343877618529E-3</c:v>
                </c:pt>
                <c:pt idx="21">
                  <c:v>1.7652532647645326E-3</c:v>
                </c:pt>
                <c:pt idx="22">
                  <c:v>2.1430847890229815E-3</c:v>
                </c:pt>
                <c:pt idx="23">
                  <c:v>2.5281642565982932E-3</c:v>
                </c:pt>
                <c:pt idx="24">
                  <c:v>3.1233251826023687E-3</c:v>
                </c:pt>
                <c:pt idx="25">
                  <c:v>3.8904302939419431E-3</c:v>
                </c:pt>
                <c:pt idx="26">
                  <c:v>4.9444200459277795E-3</c:v>
                </c:pt>
                <c:pt idx="27">
                  <c:v>6.202322840104752E-3</c:v>
                </c:pt>
                <c:pt idx="28">
                  <c:v>7.6630672792703473E-3</c:v>
                </c:pt>
                <c:pt idx="29">
                  <c:v>9.6029243317242545E-3</c:v>
                </c:pt>
                <c:pt idx="30">
                  <c:v>1.1899591817354081E-2</c:v>
                </c:pt>
                <c:pt idx="31">
                  <c:v>1.4550533541280509E-2</c:v>
                </c:pt>
                <c:pt idx="32">
                  <c:v>1.7697572715804438E-2</c:v>
                </c:pt>
                <c:pt idx="33">
                  <c:v>2.1120842882227681E-2</c:v>
                </c:pt>
                <c:pt idx="34">
                  <c:v>2.5042146433993592E-2</c:v>
                </c:pt>
                <c:pt idx="35">
                  <c:v>3.1839898127264017E-2</c:v>
                </c:pt>
                <c:pt idx="36">
                  <c:v>4.7469742740185124E-2</c:v>
                </c:pt>
                <c:pt idx="37">
                  <c:v>6.259769919035986E-2</c:v>
                </c:pt>
                <c:pt idx="38">
                  <c:v>6.7895569332286299E-2</c:v>
                </c:pt>
                <c:pt idx="39">
                  <c:v>7.3641013893710361E-2</c:v>
                </c:pt>
                <c:pt idx="40">
                  <c:v>8.0016902745219748E-2</c:v>
                </c:pt>
                <c:pt idx="41">
                  <c:v>8.7132009415720427E-2</c:v>
                </c:pt>
                <c:pt idx="42">
                  <c:v>9.5575445193613828E-2</c:v>
                </c:pt>
                <c:pt idx="43">
                  <c:v>0.10705151441341929</c:v>
                </c:pt>
                <c:pt idx="44">
                  <c:v>0.12409528520386987</c:v>
                </c:pt>
                <c:pt idx="45">
                  <c:v>0.152286961960023</c:v>
                </c:pt>
                <c:pt idx="46">
                  <c:v>0.20330705024489834</c:v>
                </c:pt>
                <c:pt idx="47">
                  <c:v>0.2994010992093501</c:v>
                </c:pt>
                <c:pt idx="48">
                  <c:v>0.47717437849652694</c:v>
                </c:pt>
                <c:pt idx="49">
                  <c:v>0.82595355935744963</c:v>
                </c:pt>
                <c:pt idx="50">
                  <c:v>0.90939905029203849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A6-470E-A96B-A5EE43C41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98472"/>
        <c:axId val="835205360"/>
      </c:scatterChart>
      <c:valAx>
        <c:axId val="835198472"/>
        <c:scaling>
          <c:orientation val="minMax"/>
          <c:min val="1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400" i="1">
                    <a:solidFill>
                      <a:sysClr val="windowText" lastClr="000000"/>
                    </a:solidFill>
                  </a:rPr>
                  <a:t>T</a:t>
                </a:r>
                <a:r>
                  <a:rPr lang="fi-FI" sz="1400" i="0" baseline="0">
                    <a:solidFill>
                      <a:sysClr val="windowText" lastClr="000000"/>
                    </a:solidFill>
                  </a:rPr>
                  <a:t> (K)</a:t>
                </a:r>
                <a:endParaRPr lang="fi-FI" sz="1400" i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5205360"/>
        <c:crosses val="autoZero"/>
        <c:crossBetween val="midCat"/>
      </c:valAx>
      <c:valAx>
        <c:axId val="835205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400">
                    <a:solidFill>
                      <a:sysClr val="windowText" lastClr="000000"/>
                    </a:solidFill>
                  </a:rPr>
                  <a:t>Signal</a:t>
                </a:r>
                <a:r>
                  <a:rPr lang="fi-FI" sz="1400" baseline="0">
                    <a:solidFill>
                      <a:sysClr val="windowText" lastClr="000000"/>
                    </a:solidFill>
                  </a:rPr>
                  <a:t> intensity</a:t>
                </a:r>
                <a:endParaRPr lang="fi-FI" sz="14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5198472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0350165664549269"/>
          <c:y val="9.3170749489647112E-2"/>
          <c:w val="0.33822301936714289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062039520062"/>
          <c:y val="5.0925925925925923E-2"/>
          <c:w val="0.82920421688583612"/>
          <c:h val="0.76722951297754427"/>
        </c:manualLayout>
      </c:layout>
      <c:scatterChart>
        <c:scatterStyle val="lineMarker"/>
        <c:varyColors val="0"/>
        <c:ser>
          <c:idx val="2"/>
          <c:order val="0"/>
          <c:tx>
            <c:v>MP Dtot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Sheet1!$A$22:$A$72</c:f>
              <c:numCache>
                <c:formatCode>General</c:formatCode>
                <c:ptCount val="51"/>
                <c:pt idx="0">
                  <c:v>185</c:v>
                </c:pt>
                <c:pt idx="1">
                  <c:v>186.8</c:v>
                </c:pt>
                <c:pt idx="2">
                  <c:v>188.6</c:v>
                </c:pt>
                <c:pt idx="3">
                  <c:v>190.4</c:v>
                </c:pt>
                <c:pt idx="4">
                  <c:v>192.2</c:v>
                </c:pt>
                <c:pt idx="5">
                  <c:v>194</c:v>
                </c:pt>
                <c:pt idx="6">
                  <c:v>195.8</c:v>
                </c:pt>
                <c:pt idx="7">
                  <c:v>197.6</c:v>
                </c:pt>
                <c:pt idx="8">
                  <c:v>199.4</c:v>
                </c:pt>
                <c:pt idx="9">
                  <c:v>201.2</c:v>
                </c:pt>
                <c:pt idx="10">
                  <c:v>203</c:v>
                </c:pt>
                <c:pt idx="11">
                  <c:v>204.8</c:v>
                </c:pt>
                <c:pt idx="12">
                  <c:v>206.6</c:v>
                </c:pt>
                <c:pt idx="13">
                  <c:v>208.4</c:v>
                </c:pt>
                <c:pt idx="14">
                  <c:v>210.2</c:v>
                </c:pt>
                <c:pt idx="15">
                  <c:v>212</c:v>
                </c:pt>
                <c:pt idx="16">
                  <c:v>213.8</c:v>
                </c:pt>
                <c:pt idx="17">
                  <c:v>215.6</c:v>
                </c:pt>
                <c:pt idx="18">
                  <c:v>217.4</c:v>
                </c:pt>
                <c:pt idx="19">
                  <c:v>219.2</c:v>
                </c:pt>
                <c:pt idx="20">
                  <c:v>221</c:v>
                </c:pt>
                <c:pt idx="21">
                  <c:v>222.8</c:v>
                </c:pt>
                <c:pt idx="22">
                  <c:v>224.6</c:v>
                </c:pt>
                <c:pt idx="23">
                  <c:v>226.4</c:v>
                </c:pt>
                <c:pt idx="24">
                  <c:v>228.2</c:v>
                </c:pt>
                <c:pt idx="25">
                  <c:v>230</c:v>
                </c:pt>
                <c:pt idx="26">
                  <c:v>231.8</c:v>
                </c:pt>
                <c:pt idx="27">
                  <c:v>233.6</c:v>
                </c:pt>
                <c:pt idx="28">
                  <c:v>235.4</c:v>
                </c:pt>
                <c:pt idx="29">
                  <c:v>237.2</c:v>
                </c:pt>
                <c:pt idx="30">
                  <c:v>239</c:v>
                </c:pt>
                <c:pt idx="31">
                  <c:v>240.8</c:v>
                </c:pt>
                <c:pt idx="32">
                  <c:v>242.6</c:v>
                </c:pt>
                <c:pt idx="33">
                  <c:v>244.4</c:v>
                </c:pt>
                <c:pt idx="34">
                  <c:v>246.2</c:v>
                </c:pt>
                <c:pt idx="35">
                  <c:v>248</c:v>
                </c:pt>
                <c:pt idx="36">
                  <c:v>249.8</c:v>
                </c:pt>
                <c:pt idx="37">
                  <c:v>251.6</c:v>
                </c:pt>
                <c:pt idx="38">
                  <c:v>253.4</c:v>
                </c:pt>
                <c:pt idx="39">
                  <c:v>255.2</c:v>
                </c:pt>
                <c:pt idx="40">
                  <c:v>257</c:v>
                </c:pt>
                <c:pt idx="41">
                  <c:v>258.8</c:v>
                </c:pt>
                <c:pt idx="42">
                  <c:v>260.60000000000002</c:v>
                </c:pt>
                <c:pt idx="43">
                  <c:v>262.39999999999998</c:v>
                </c:pt>
                <c:pt idx="44">
                  <c:v>264.2</c:v>
                </c:pt>
                <c:pt idx="45">
                  <c:v>266</c:v>
                </c:pt>
                <c:pt idx="46">
                  <c:v>267.8</c:v>
                </c:pt>
                <c:pt idx="47">
                  <c:v>269.60000000000002</c:v>
                </c:pt>
                <c:pt idx="48">
                  <c:v>271.39999999999998</c:v>
                </c:pt>
                <c:pt idx="49">
                  <c:v>273.2</c:v>
                </c:pt>
                <c:pt idx="50">
                  <c:v>275</c:v>
                </c:pt>
              </c:numCache>
            </c:numRef>
          </c:xVal>
          <c:yVal>
            <c:numRef>
              <c:f>Sheet1!$K$20:$BI$20</c:f>
              <c:numCache>
                <c:formatCode>General</c:formatCode>
                <c:ptCount val="51"/>
                <c:pt idx="0">
                  <c:v>3.2633573270350883E-14</c:v>
                </c:pt>
                <c:pt idx="1">
                  <c:v>1.2578137426658676E-13</c:v>
                </c:pt>
                <c:pt idx="2">
                  <c:v>4.6734474031393578E-13</c:v>
                </c:pt>
                <c:pt idx="3">
                  <c:v>1.6738930333791837E-12</c:v>
                </c:pt>
                <c:pt idx="4">
                  <c:v>5.7794613409365554E-12</c:v>
                </c:pt>
                <c:pt idx="5">
                  <c:v>1.9236069739535752E-11</c:v>
                </c:pt>
                <c:pt idx="6">
                  <c:v>6.1718397532167313E-11</c:v>
                </c:pt>
                <c:pt idx="7">
                  <c:v>1.9088959591059372E-10</c:v>
                </c:pt>
                <c:pt idx="8">
                  <c:v>5.6914011126613242E-10</c:v>
                </c:pt>
                <c:pt idx="9">
                  <c:v>1.6357820903644654E-9</c:v>
                </c:pt>
                <c:pt idx="10">
                  <c:v>4.5321160515256828E-9</c:v>
                </c:pt>
                <c:pt idx="11">
                  <c:v>1.2104473776385978E-8</c:v>
                </c:pt>
                <c:pt idx="12">
                  <c:v>3.1164497191019638E-8</c:v>
                </c:pt>
                <c:pt idx="13">
                  <c:v>7.7347032019007957E-8</c:v>
                </c:pt>
                <c:pt idx="14">
                  <c:v>1.8505315816555346E-7</c:v>
                </c:pt>
                <c:pt idx="15">
                  <c:v>4.2679435611326127E-7</c:v>
                </c:pt>
                <c:pt idx="16">
                  <c:v>9.488775090876285E-7</c:v>
                </c:pt>
                <c:pt idx="17">
                  <c:v>2.0336253953361745E-6</c:v>
                </c:pt>
                <c:pt idx="18">
                  <c:v>4.2014681825932673E-6</c:v>
                </c:pt>
                <c:pt idx="19">
                  <c:v>8.3675924634819385E-6</c:v>
                </c:pt>
                <c:pt idx="20">
                  <c:v>1.6064576456253412E-5</c:v>
                </c:pt>
                <c:pt idx="21">
                  <c:v>2.9730852220930505E-5</c:v>
                </c:pt>
                <c:pt idx="22">
                  <c:v>5.304137273577105E-5</c:v>
                </c:pt>
                <c:pt idx="23">
                  <c:v>9.122029471011708E-5</c:v>
                </c:pt>
                <c:pt idx="24">
                  <c:v>1.5122984442315812E-4</c:v>
                </c:pt>
                <c:pt idx="25">
                  <c:v>2.4168675928998249E-4</c:v>
                </c:pt>
                <c:pt idx="26">
                  <c:v>3.7233814444831203E-4</c:v>
                </c:pt>
                <c:pt idx="27">
                  <c:v>5.5295720397309804E-4</c:v>
                </c:pt>
                <c:pt idx="28">
                  <c:v>7.916164847916494E-4</c:v>
                </c:pt>
                <c:pt idx="29">
                  <c:v>1.0924648114501068E-3</c:v>
                </c:pt>
                <c:pt idx="30">
                  <c:v>1.4533472843711469E-3</c:v>
                </c:pt>
                <c:pt idx="31">
                  <c:v>1.8638058410704247E-3</c:v>
                </c:pt>
                <c:pt idx="32">
                  <c:v>2.3040996189317309E-3</c:v>
                </c:pt>
                <c:pt idx="33">
                  <c:v>2.7458142490478878E-3</c:v>
                </c:pt>
                <c:pt idx="34">
                  <c:v>3.1543535975082984E-3</c:v>
                </c:pt>
                <c:pt idx="35">
                  <c:v>3.4931635114187304E-3</c:v>
                </c:pt>
                <c:pt idx="36">
                  <c:v>3.7290376934972034E-3</c:v>
                </c:pt>
                <c:pt idx="37">
                  <c:v>3.8374607829127815E-3</c:v>
                </c:pt>
                <c:pt idx="38">
                  <c:v>3.8068033762724074E-3</c:v>
                </c:pt>
                <c:pt idx="39">
                  <c:v>3.6403761471565021E-3</c:v>
                </c:pt>
                <c:pt idx="40">
                  <c:v>3.3558411333304661E-3</c:v>
                </c:pt>
                <c:pt idx="41">
                  <c:v>2.9821250068820687E-3</c:v>
                </c:pt>
                <c:pt idx="42">
                  <c:v>2.5545806298405875E-3</c:v>
                </c:pt>
                <c:pt idx="43">
                  <c:v>2.1095154170480972E-3</c:v>
                </c:pt>
                <c:pt idx="44">
                  <c:v>1.679249049903108E-3</c:v>
                </c:pt>
                <c:pt idx="45">
                  <c:v>1.2885961737805411E-3</c:v>
                </c:pt>
                <c:pt idx="46">
                  <c:v>9.5320844717180727E-4</c:v>
                </c:pt>
                <c:pt idx="47">
                  <c:v>6.7971717830441825E-4</c:v>
                </c:pt>
                <c:pt idx="48">
                  <c:v>4.6723775446490934E-4</c:v>
                </c:pt>
                <c:pt idx="49">
                  <c:v>3.0961138982090543E-4</c:v>
                </c:pt>
                <c:pt idx="50">
                  <c:v>0.85958246462077592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276-49D5-B59E-1CF49B71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98472"/>
        <c:axId val="835205360"/>
      </c:scatterChart>
      <c:valAx>
        <c:axId val="835198472"/>
        <c:scaling>
          <c:orientation val="minMax"/>
          <c:min val="1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400" i="1">
                    <a:solidFill>
                      <a:sysClr val="windowText" lastClr="000000"/>
                    </a:solidFill>
                  </a:rPr>
                  <a:t>T</a:t>
                </a:r>
                <a:r>
                  <a:rPr lang="fi-FI" sz="1400" i="0" baseline="0">
                    <a:solidFill>
                      <a:sysClr val="windowText" lastClr="000000"/>
                    </a:solidFill>
                  </a:rPr>
                  <a:t> (K)</a:t>
                </a:r>
                <a:endParaRPr lang="fi-FI" sz="1400" i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5205360"/>
        <c:crosses val="autoZero"/>
        <c:crossBetween val="midCat"/>
      </c:valAx>
      <c:valAx>
        <c:axId val="835205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400">
                    <a:solidFill>
                      <a:sysClr val="windowText" lastClr="000000"/>
                    </a:solidFill>
                  </a:rPr>
                  <a:t>Melting</a:t>
                </a:r>
                <a:r>
                  <a:rPr lang="fi-FI" sz="1400" baseline="0">
                    <a:solidFill>
                      <a:sysClr val="windowText" lastClr="000000"/>
                    </a:solidFill>
                  </a:rPr>
                  <a:t> point distribution</a:t>
                </a:r>
                <a:endParaRPr lang="fi-FI" sz="14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5198472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0350165664549269"/>
          <c:y val="9.3170749489647112E-2"/>
          <c:w val="0.68107700508606195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062039520062"/>
          <c:y val="5.0925925925925923E-2"/>
          <c:w val="0.82920421688583612"/>
          <c:h val="0.7672295129775442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Sheet1!$K$14:$BG$14</c:f>
              <c:numCache>
                <c:formatCode>General</c:formatCode>
                <c:ptCount val="49"/>
                <c:pt idx="0">
                  <c:v>7.9545454545454541</c:v>
                </c:pt>
                <c:pt idx="1">
                  <c:v>8.1206496519721583</c:v>
                </c:pt>
                <c:pt idx="2">
                  <c:v>8.293838862559241</c:v>
                </c:pt>
                <c:pt idx="3">
                  <c:v>8.4745762711864412</c:v>
                </c:pt>
                <c:pt idx="4">
                  <c:v>8.6633663366336613</c:v>
                </c:pt>
                <c:pt idx="5">
                  <c:v>8.8607594936708853</c:v>
                </c:pt>
                <c:pt idx="6">
                  <c:v>9.0673575129533699</c:v>
                </c:pt>
                <c:pt idx="7">
                  <c:v>9.2838196286472137</c:v>
                </c:pt>
                <c:pt idx="8">
                  <c:v>9.5108695652173925</c:v>
                </c:pt>
                <c:pt idx="9">
                  <c:v>9.7493036211699149</c:v>
                </c:pt>
                <c:pt idx="10">
                  <c:v>10</c:v>
                </c:pt>
                <c:pt idx="11">
                  <c:v>10.26392961876833</c:v>
                </c:pt>
                <c:pt idx="12">
                  <c:v>10.542168674698795</c:v>
                </c:pt>
                <c:pt idx="13">
                  <c:v>10.835913312693499</c:v>
                </c:pt>
                <c:pt idx="14">
                  <c:v>11.146496815286623</c:v>
                </c:pt>
                <c:pt idx="15">
                  <c:v>11.475409836065573</c:v>
                </c:pt>
                <c:pt idx="16">
                  <c:v>11.824324324324326</c:v>
                </c:pt>
                <c:pt idx="17">
                  <c:v>12.195121951219511</c:v>
                </c:pt>
                <c:pt idx="18">
                  <c:v>12.589928057553958</c:v>
                </c:pt>
                <c:pt idx="19">
                  <c:v>13.011152416356875</c:v>
                </c:pt>
                <c:pt idx="20">
                  <c:v>13.461538461538462</c:v>
                </c:pt>
                <c:pt idx="21">
                  <c:v>13.944223107569725</c:v>
                </c:pt>
                <c:pt idx="22">
                  <c:v>14.46280991735537</c:v>
                </c:pt>
                <c:pt idx="23">
                  <c:v>15.021459227467814</c:v>
                </c:pt>
                <c:pt idx="24">
                  <c:v>15.624999999999996</c:v>
                </c:pt>
                <c:pt idx="25">
                  <c:v>16.279069767441861</c:v>
                </c:pt>
                <c:pt idx="26">
                  <c:v>16.990291262135926</c:v>
                </c:pt>
                <c:pt idx="27">
                  <c:v>17.766497461928932</c:v>
                </c:pt>
                <c:pt idx="28">
                  <c:v>18.617021276595747</c:v>
                </c:pt>
                <c:pt idx="29">
                  <c:v>19.553072625698317</c:v>
                </c:pt>
                <c:pt idx="30">
                  <c:v>20.588235294117649</c:v>
                </c:pt>
                <c:pt idx="31">
                  <c:v>21.739130434782616</c:v>
                </c:pt>
                <c:pt idx="32">
                  <c:v>23.026315789473681</c:v>
                </c:pt>
                <c:pt idx="33">
                  <c:v>24.47552447552448</c:v>
                </c:pt>
                <c:pt idx="34">
                  <c:v>26.119402985074615</c:v>
                </c:pt>
                <c:pt idx="35">
                  <c:v>28</c:v>
                </c:pt>
                <c:pt idx="36">
                  <c:v>30.172413793103463</c:v>
                </c:pt>
                <c:pt idx="37">
                  <c:v>32.710280373831765</c:v>
                </c:pt>
                <c:pt idx="38">
                  <c:v>35.714285714285722</c:v>
                </c:pt>
                <c:pt idx="39">
                  <c:v>39.325842696629188</c:v>
                </c:pt>
                <c:pt idx="40">
                  <c:v>43.75</c:v>
                </c:pt>
                <c:pt idx="41">
                  <c:v>49.295774647887363</c:v>
                </c:pt>
                <c:pt idx="42">
                  <c:v>56.451612903225907</c:v>
                </c:pt>
                <c:pt idx="43">
                  <c:v>66.03773584905646</c:v>
                </c:pt>
                <c:pt idx="44">
                  <c:v>79.545454545454447</c:v>
                </c:pt>
                <c:pt idx="45">
                  <c:v>100</c:v>
                </c:pt>
                <c:pt idx="46">
                  <c:v>134.6153846153849</c:v>
                </c:pt>
                <c:pt idx="47">
                  <c:v>205.88235294117786</c:v>
                </c:pt>
                <c:pt idx="48">
                  <c:v>437.4999999999938</c:v>
                </c:pt>
              </c:numCache>
            </c:numRef>
          </c:xVal>
          <c:yVal>
            <c:numRef>
              <c:f>Sheet1!$K$16:$BG$16</c:f>
              <c:numCache>
                <c:formatCode>General</c:formatCode>
                <c:ptCount val="49"/>
                <c:pt idx="0">
                  <c:v>7.3499170180573648E-11</c:v>
                </c:pt>
                <c:pt idx="1">
                  <c:v>2.7182120188367892E-10</c:v>
                </c:pt>
                <c:pt idx="2">
                  <c:v>9.6822148146989289E-10</c:v>
                </c:pt>
                <c:pt idx="3">
                  <c:v>3.3215458965465862E-9</c:v>
                </c:pt>
                <c:pt idx="4">
                  <c:v>1.0973939104707768E-8</c:v>
                </c:pt>
                <c:pt idx="5">
                  <c:v>3.4915879565262664E-8</c:v>
                </c:pt>
                <c:pt idx="6">
                  <c:v>1.0697978073296005E-7</c:v>
                </c:pt>
                <c:pt idx="7">
                  <c:v>3.15629372327252E-7</c:v>
                </c:pt>
                <c:pt idx="8">
                  <c:v>8.9665894315454853E-7</c:v>
                </c:pt>
                <c:pt idx="9">
                  <c:v>2.4526004224768741E-6</c:v>
                </c:pt>
                <c:pt idx="10">
                  <c:v>6.4587661936173646E-6</c:v>
                </c:pt>
                <c:pt idx="11">
                  <c:v>1.6374465198204071E-5</c:v>
                </c:pt>
                <c:pt idx="12">
                  <c:v>3.9962140687669916E-5</c:v>
                </c:pt>
                <c:pt idx="13">
                  <c:v>9.3877421139240433E-5</c:v>
                </c:pt>
                <c:pt idx="14">
                  <c:v>2.122600440731458E-4</c:v>
                </c:pt>
                <c:pt idx="15">
                  <c:v>4.6188174621444612E-4</c:v>
                </c:pt>
                <c:pt idx="16">
                  <c:v>9.6717715004690486E-4</c:v>
                </c:pt>
                <c:pt idx="17">
                  <c:v>1.948709950270393E-3</c:v>
                </c:pt>
                <c:pt idx="18">
                  <c:v>3.777488261894564E-3</c:v>
                </c:pt>
                <c:pt idx="19">
                  <c:v>7.043970569096487E-3</c:v>
                </c:pt>
                <c:pt idx="20">
                  <c:v>1.2633637994486415E-2</c:v>
                </c:pt>
                <c:pt idx="21">
                  <c:v>2.1790502922802067E-2</c:v>
                </c:pt>
                <c:pt idx="22">
                  <c:v>3.6137486288393715E-2</c:v>
                </c:pt>
                <c:pt idx="23">
                  <c:v>5.7612373254988927E-2</c:v>
                </c:pt>
                <c:pt idx="24">
                  <c:v>8.8276680668725016E-2</c:v>
                </c:pt>
                <c:pt idx="25">
                  <c:v>0.129969734237287</c:v>
                </c:pt>
                <c:pt idx="26">
                  <c:v>0.18381647076501645</c:v>
                </c:pt>
                <c:pt idx="27">
                  <c:v>0.24965279088678716</c:v>
                </c:pt>
                <c:pt idx="28">
                  <c:v>0.32549399493415182</c:v>
                </c:pt>
                <c:pt idx="29">
                  <c:v>0.40721706717360218</c:v>
                </c:pt>
                <c:pt idx="30">
                  <c:v>0.48862951778403435</c:v>
                </c:pt>
                <c:pt idx="31">
                  <c:v>0.56203695625294359</c:v>
                </c:pt>
                <c:pt idx="32">
                  <c:v>0.61929971569724929</c:v>
                </c:pt>
                <c:pt idx="33">
                  <c:v>0.65321429752003735</c:v>
                </c:pt>
                <c:pt idx="34">
                  <c:v>0.65891959792184551</c:v>
                </c:pt>
                <c:pt idx="35">
                  <c:v>0.63496734882786565</c:v>
                </c:pt>
                <c:pt idx="36">
                  <c:v>0.58374772949603448</c:v>
                </c:pt>
                <c:pt idx="37">
                  <c:v>0.51112127471040747</c:v>
                </c:pt>
                <c:pt idx="38">
                  <c:v>0.42532905370341273</c:v>
                </c:pt>
                <c:pt idx="39">
                  <c:v>0.33545844230719724</c:v>
                </c:pt>
                <c:pt idx="40">
                  <c:v>0.2498583223517736</c:v>
                </c:pt>
                <c:pt idx="41">
                  <c:v>0.17488597986145035</c:v>
                </c:pt>
                <c:pt idx="42">
                  <c:v>0.11423927715230224</c:v>
                </c:pt>
                <c:pt idx="43">
                  <c:v>6.8936129462603177E-2</c:v>
                </c:pt>
                <c:pt idx="44">
                  <c:v>3.7820992102795964E-2</c:v>
                </c:pt>
                <c:pt idx="45">
                  <c:v>1.8363919435903885E-2</c:v>
                </c:pt>
                <c:pt idx="46">
                  <c:v>7.4963012486814386E-3</c:v>
                </c:pt>
                <c:pt idx="47">
                  <c:v>2.2852753821198226E-3</c:v>
                </c:pt>
                <c:pt idx="48">
                  <c:v>3.478807155395791E-4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FA-4BE2-BEB2-DD3D1EA8D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98472"/>
        <c:axId val="835205360"/>
      </c:scatterChart>
      <c:valAx>
        <c:axId val="835198472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400" i="1">
                    <a:solidFill>
                      <a:sysClr val="windowText" lastClr="000000"/>
                    </a:solidFill>
                  </a:rPr>
                  <a:t>D</a:t>
                </a:r>
                <a:r>
                  <a:rPr lang="fi-FI" sz="1400" i="0" baseline="0">
                    <a:solidFill>
                      <a:sysClr val="windowText" lastClr="000000"/>
                    </a:solidFill>
                  </a:rPr>
                  <a:t> (Å)</a:t>
                </a:r>
                <a:endParaRPr lang="fi-FI" sz="1400" i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5205360"/>
        <c:crosses val="autoZero"/>
        <c:crossBetween val="midCat"/>
      </c:valAx>
      <c:valAx>
        <c:axId val="835205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400">
                    <a:solidFill>
                      <a:sysClr val="windowText" lastClr="000000"/>
                    </a:solidFill>
                  </a:rPr>
                  <a:t>d</a:t>
                </a:r>
                <a:r>
                  <a:rPr lang="fi-FI" sz="1400" i="1">
                    <a:solidFill>
                      <a:sysClr val="windowText" lastClr="000000"/>
                    </a:solidFill>
                  </a:rPr>
                  <a:t>V</a:t>
                </a:r>
                <a:r>
                  <a:rPr lang="fi-FI" sz="1400" i="0">
                    <a:solidFill>
                      <a:sysClr val="windowText" lastClr="000000"/>
                    </a:solidFill>
                  </a:rPr>
                  <a:t>/d</a:t>
                </a:r>
                <a:r>
                  <a:rPr lang="fi-FI" sz="1400" i="1">
                    <a:solidFill>
                      <a:sysClr val="windowText" lastClr="000000"/>
                    </a:solidFill>
                  </a:rPr>
                  <a:t>D</a:t>
                </a:r>
                <a:endParaRPr lang="fi-FI" sz="14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5198472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062039520062"/>
          <c:y val="5.0925925925925923E-2"/>
          <c:w val="0.82920421688583612"/>
          <c:h val="0.76722951297754427"/>
        </c:manualLayout>
      </c:layout>
      <c:scatterChart>
        <c:scatterStyle val="lineMarker"/>
        <c:varyColors val="0"/>
        <c:ser>
          <c:idx val="0"/>
          <c:order val="0"/>
          <c:tx>
            <c:v>SIDI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Sheet1!$K$14:$BG$14</c:f>
              <c:numCache>
                <c:formatCode>General</c:formatCode>
                <c:ptCount val="49"/>
                <c:pt idx="0">
                  <c:v>7.9545454545454541</c:v>
                </c:pt>
                <c:pt idx="1">
                  <c:v>8.1206496519721583</c:v>
                </c:pt>
                <c:pt idx="2">
                  <c:v>8.293838862559241</c:v>
                </c:pt>
                <c:pt idx="3">
                  <c:v>8.4745762711864412</c:v>
                </c:pt>
                <c:pt idx="4">
                  <c:v>8.6633663366336613</c:v>
                </c:pt>
                <c:pt idx="5">
                  <c:v>8.8607594936708853</c:v>
                </c:pt>
                <c:pt idx="6">
                  <c:v>9.0673575129533699</c:v>
                </c:pt>
                <c:pt idx="7">
                  <c:v>9.2838196286472137</c:v>
                </c:pt>
                <c:pt idx="8">
                  <c:v>9.5108695652173925</c:v>
                </c:pt>
                <c:pt idx="9">
                  <c:v>9.7493036211699149</c:v>
                </c:pt>
                <c:pt idx="10">
                  <c:v>10</c:v>
                </c:pt>
                <c:pt idx="11">
                  <c:v>10.26392961876833</c:v>
                </c:pt>
                <c:pt idx="12">
                  <c:v>10.542168674698795</c:v>
                </c:pt>
                <c:pt idx="13">
                  <c:v>10.835913312693499</c:v>
                </c:pt>
                <c:pt idx="14">
                  <c:v>11.146496815286623</c:v>
                </c:pt>
                <c:pt idx="15">
                  <c:v>11.475409836065573</c:v>
                </c:pt>
                <c:pt idx="16">
                  <c:v>11.824324324324326</c:v>
                </c:pt>
                <c:pt idx="17">
                  <c:v>12.195121951219511</c:v>
                </c:pt>
                <c:pt idx="18">
                  <c:v>12.589928057553958</c:v>
                </c:pt>
                <c:pt idx="19">
                  <c:v>13.011152416356875</c:v>
                </c:pt>
                <c:pt idx="20">
                  <c:v>13.461538461538462</c:v>
                </c:pt>
                <c:pt idx="21">
                  <c:v>13.944223107569725</c:v>
                </c:pt>
                <c:pt idx="22">
                  <c:v>14.46280991735537</c:v>
                </c:pt>
                <c:pt idx="23">
                  <c:v>15.021459227467814</c:v>
                </c:pt>
                <c:pt idx="24">
                  <c:v>15.624999999999996</c:v>
                </c:pt>
                <c:pt idx="25">
                  <c:v>16.279069767441861</c:v>
                </c:pt>
                <c:pt idx="26">
                  <c:v>16.990291262135926</c:v>
                </c:pt>
                <c:pt idx="27">
                  <c:v>17.766497461928932</c:v>
                </c:pt>
                <c:pt idx="28">
                  <c:v>18.617021276595747</c:v>
                </c:pt>
                <c:pt idx="29">
                  <c:v>19.553072625698317</c:v>
                </c:pt>
                <c:pt idx="30">
                  <c:v>20.588235294117649</c:v>
                </c:pt>
                <c:pt idx="31">
                  <c:v>21.739130434782616</c:v>
                </c:pt>
                <c:pt idx="32">
                  <c:v>23.026315789473681</c:v>
                </c:pt>
                <c:pt idx="33">
                  <c:v>24.47552447552448</c:v>
                </c:pt>
                <c:pt idx="34">
                  <c:v>26.119402985074615</c:v>
                </c:pt>
                <c:pt idx="35">
                  <c:v>28</c:v>
                </c:pt>
                <c:pt idx="36">
                  <c:v>30.172413793103463</c:v>
                </c:pt>
                <c:pt idx="37">
                  <c:v>32.710280373831765</c:v>
                </c:pt>
                <c:pt idx="38">
                  <c:v>35.714285714285722</c:v>
                </c:pt>
                <c:pt idx="39">
                  <c:v>39.325842696629188</c:v>
                </c:pt>
                <c:pt idx="40">
                  <c:v>43.75</c:v>
                </c:pt>
                <c:pt idx="41">
                  <c:v>49.295774647887363</c:v>
                </c:pt>
                <c:pt idx="42">
                  <c:v>56.451612903225907</c:v>
                </c:pt>
                <c:pt idx="43">
                  <c:v>66.03773584905646</c:v>
                </c:pt>
                <c:pt idx="44">
                  <c:v>79.545454545454447</c:v>
                </c:pt>
                <c:pt idx="45">
                  <c:v>100</c:v>
                </c:pt>
                <c:pt idx="46">
                  <c:v>134.6153846153849</c:v>
                </c:pt>
                <c:pt idx="47">
                  <c:v>205.88235294117786</c:v>
                </c:pt>
                <c:pt idx="48">
                  <c:v>437.4999999999938</c:v>
                </c:pt>
              </c:numCache>
            </c:numRef>
          </c:xVal>
          <c:yVal>
            <c:numRef>
              <c:f>Sheet1!$K$16:$BG$16</c:f>
              <c:numCache>
                <c:formatCode>General</c:formatCode>
                <c:ptCount val="49"/>
                <c:pt idx="0">
                  <c:v>7.3499170180573648E-11</c:v>
                </c:pt>
                <c:pt idx="1">
                  <c:v>2.7182120188367892E-10</c:v>
                </c:pt>
                <c:pt idx="2">
                  <c:v>9.6822148146989289E-10</c:v>
                </c:pt>
                <c:pt idx="3">
                  <c:v>3.3215458965465862E-9</c:v>
                </c:pt>
                <c:pt idx="4">
                  <c:v>1.0973939104707768E-8</c:v>
                </c:pt>
                <c:pt idx="5">
                  <c:v>3.4915879565262664E-8</c:v>
                </c:pt>
                <c:pt idx="6">
                  <c:v>1.0697978073296005E-7</c:v>
                </c:pt>
                <c:pt idx="7">
                  <c:v>3.15629372327252E-7</c:v>
                </c:pt>
                <c:pt idx="8">
                  <c:v>8.9665894315454853E-7</c:v>
                </c:pt>
                <c:pt idx="9">
                  <c:v>2.4526004224768741E-6</c:v>
                </c:pt>
                <c:pt idx="10">
                  <c:v>6.4587661936173646E-6</c:v>
                </c:pt>
                <c:pt idx="11">
                  <c:v>1.6374465198204071E-5</c:v>
                </c:pt>
                <c:pt idx="12">
                  <c:v>3.9962140687669916E-5</c:v>
                </c:pt>
                <c:pt idx="13">
                  <c:v>9.3877421139240433E-5</c:v>
                </c:pt>
                <c:pt idx="14">
                  <c:v>2.122600440731458E-4</c:v>
                </c:pt>
                <c:pt idx="15">
                  <c:v>4.6188174621444612E-4</c:v>
                </c:pt>
                <c:pt idx="16">
                  <c:v>9.6717715004690486E-4</c:v>
                </c:pt>
                <c:pt idx="17">
                  <c:v>1.948709950270393E-3</c:v>
                </c:pt>
                <c:pt idx="18">
                  <c:v>3.777488261894564E-3</c:v>
                </c:pt>
                <c:pt idx="19">
                  <c:v>7.043970569096487E-3</c:v>
                </c:pt>
                <c:pt idx="20">
                  <c:v>1.2633637994486415E-2</c:v>
                </c:pt>
                <c:pt idx="21">
                  <c:v>2.1790502922802067E-2</c:v>
                </c:pt>
                <c:pt idx="22">
                  <c:v>3.6137486288393715E-2</c:v>
                </c:pt>
                <c:pt idx="23">
                  <c:v>5.7612373254988927E-2</c:v>
                </c:pt>
                <c:pt idx="24">
                  <c:v>8.8276680668725016E-2</c:v>
                </c:pt>
                <c:pt idx="25">
                  <c:v>0.129969734237287</c:v>
                </c:pt>
                <c:pt idx="26">
                  <c:v>0.18381647076501645</c:v>
                </c:pt>
                <c:pt idx="27">
                  <c:v>0.24965279088678716</c:v>
                </c:pt>
                <c:pt idx="28">
                  <c:v>0.32549399493415182</c:v>
                </c:pt>
                <c:pt idx="29">
                  <c:v>0.40721706717360218</c:v>
                </c:pt>
                <c:pt idx="30">
                  <c:v>0.48862951778403435</c:v>
                </c:pt>
                <c:pt idx="31">
                  <c:v>0.56203695625294359</c:v>
                </c:pt>
                <c:pt idx="32">
                  <c:v>0.61929971569724929</c:v>
                </c:pt>
                <c:pt idx="33">
                  <c:v>0.65321429752003735</c:v>
                </c:pt>
                <c:pt idx="34">
                  <c:v>0.65891959792184551</c:v>
                </c:pt>
                <c:pt idx="35">
                  <c:v>0.63496734882786565</c:v>
                </c:pt>
                <c:pt idx="36">
                  <c:v>0.58374772949603448</c:v>
                </c:pt>
                <c:pt idx="37">
                  <c:v>0.51112127471040747</c:v>
                </c:pt>
                <c:pt idx="38">
                  <c:v>0.42532905370341273</c:v>
                </c:pt>
                <c:pt idx="39">
                  <c:v>0.33545844230719724</c:v>
                </c:pt>
                <c:pt idx="40">
                  <c:v>0.2498583223517736</c:v>
                </c:pt>
                <c:pt idx="41">
                  <c:v>0.17488597986145035</c:v>
                </c:pt>
                <c:pt idx="42">
                  <c:v>0.11423927715230224</c:v>
                </c:pt>
                <c:pt idx="43">
                  <c:v>6.8936129462603177E-2</c:v>
                </c:pt>
                <c:pt idx="44">
                  <c:v>3.7820992102795964E-2</c:v>
                </c:pt>
                <c:pt idx="45">
                  <c:v>1.8363919435903885E-2</c:v>
                </c:pt>
                <c:pt idx="46">
                  <c:v>7.4963012486814386E-3</c:v>
                </c:pt>
                <c:pt idx="47">
                  <c:v>2.2852753821198226E-3</c:v>
                </c:pt>
                <c:pt idx="48">
                  <c:v>3.478807155395791E-4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4C-457D-9382-D5777B991D05}"/>
            </c:ext>
          </c:extLst>
        </c:ser>
        <c:ser>
          <c:idx val="1"/>
          <c:order val="1"/>
          <c:tx>
            <c:v>GT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Sheet1!$C$23:$C$70</c:f>
              <c:numCache>
                <c:formatCode>General</c:formatCode>
                <c:ptCount val="48"/>
                <c:pt idx="0">
                  <c:v>8.1206496519721583</c:v>
                </c:pt>
                <c:pt idx="1">
                  <c:v>8.293838862559241</c:v>
                </c:pt>
                <c:pt idx="2">
                  <c:v>8.4745762711864412</c:v>
                </c:pt>
                <c:pt idx="3">
                  <c:v>8.6633663366336613</c:v>
                </c:pt>
                <c:pt idx="4">
                  <c:v>8.8607594936708853</c:v>
                </c:pt>
                <c:pt idx="5">
                  <c:v>9.0673575129533699</c:v>
                </c:pt>
                <c:pt idx="6">
                  <c:v>9.2838196286472137</c:v>
                </c:pt>
                <c:pt idx="7">
                  <c:v>9.5108695652173925</c:v>
                </c:pt>
                <c:pt idx="8">
                  <c:v>9.7493036211699149</c:v>
                </c:pt>
                <c:pt idx="9">
                  <c:v>10</c:v>
                </c:pt>
                <c:pt idx="10">
                  <c:v>10.26392961876833</c:v>
                </c:pt>
                <c:pt idx="11">
                  <c:v>10.542168674698795</c:v>
                </c:pt>
                <c:pt idx="12">
                  <c:v>10.835913312693499</c:v>
                </c:pt>
                <c:pt idx="13">
                  <c:v>11.146496815286623</c:v>
                </c:pt>
                <c:pt idx="14">
                  <c:v>11.475409836065573</c:v>
                </c:pt>
                <c:pt idx="15">
                  <c:v>11.824324324324326</c:v>
                </c:pt>
                <c:pt idx="16">
                  <c:v>12.195121951219511</c:v>
                </c:pt>
                <c:pt idx="17">
                  <c:v>12.589928057553958</c:v>
                </c:pt>
                <c:pt idx="18">
                  <c:v>13.011152416356875</c:v>
                </c:pt>
                <c:pt idx="19">
                  <c:v>13.461538461538462</c:v>
                </c:pt>
                <c:pt idx="20">
                  <c:v>13.944223107569725</c:v>
                </c:pt>
                <c:pt idx="21">
                  <c:v>14.46280991735537</c:v>
                </c:pt>
                <c:pt idx="22">
                  <c:v>15.021459227467814</c:v>
                </c:pt>
                <c:pt idx="23">
                  <c:v>15.624999999999996</c:v>
                </c:pt>
                <c:pt idx="24">
                  <c:v>16.279069767441861</c:v>
                </c:pt>
                <c:pt idx="25">
                  <c:v>16.990291262135926</c:v>
                </c:pt>
                <c:pt idx="26">
                  <c:v>17.766497461928932</c:v>
                </c:pt>
                <c:pt idx="27">
                  <c:v>18.617021276595747</c:v>
                </c:pt>
                <c:pt idx="28">
                  <c:v>19.553072625698317</c:v>
                </c:pt>
                <c:pt idx="29">
                  <c:v>20.588235294117649</c:v>
                </c:pt>
                <c:pt idx="30">
                  <c:v>21.739130434782616</c:v>
                </c:pt>
                <c:pt idx="31">
                  <c:v>23.026315789473681</c:v>
                </c:pt>
                <c:pt idx="32">
                  <c:v>24.47552447552448</c:v>
                </c:pt>
                <c:pt idx="33">
                  <c:v>26.119402985074615</c:v>
                </c:pt>
                <c:pt idx="34">
                  <c:v>28</c:v>
                </c:pt>
                <c:pt idx="35">
                  <c:v>30.172413793103463</c:v>
                </c:pt>
                <c:pt idx="36">
                  <c:v>32.710280373831765</c:v>
                </c:pt>
                <c:pt idx="37">
                  <c:v>35.714285714285722</c:v>
                </c:pt>
                <c:pt idx="38">
                  <c:v>39.325842696629188</c:v>
                </c:pt>
                <c:pt idx="39">
                  <c:v>43.75</c:v>
                </c:pt>
                <c:pt idx="40">
                  <c:v>49.295774647887363</c:v>
                </c:pt>
                <c:pt idx="41">
                  <c:v>56.451612903225907</c:v>
                </c:pt>
                <c:pt idx="42">
                  <c:v>66.03773584905646</c:v>
                </c:pt>
                <c:pt idx="43">
                  <c:v>79.545454545454447</c:v>
                </c:pt>
                <c:pt idx="44">
                  <c:v>100</c:v>
                </c:pt>
                <c:pt idx="45">
                  <c:v>134.6153846153849</c:v>
                </c:pt>
                <c:pt idx="46">
                  <c:v>205.88235294117786</c:v>
                </c:pt>
                <c:pt idx="47">
                  <c:v>437.4999999999938</c:v>
                </c:pt>
              </c:numCache>
            </c:numRef>
          </c:xVal>
          <c:yVal>
            <c:numRef>
              <c:f>Sheet1!$E$23:$E$70</c:f>
              <c:numCache>
                <c:formatCode>General</c:formatCode>
                <c:ptCount val="48"/>
                <c:pt idx="0">
                  <c:v>-0.14731456725610467</c:v>
                </c:pt>
                <c:pt idx="1">
                  <c:v>-7.9962119129321566E-2</c:v>
                </c:pt>
                <c:pt idx="2">
                  <c:v>9.2718387784472861E-2</c:v>
                </c:pt>
                <c:pt idx="3">
                  <c:v>9.0918695258972448E-2</c:v>
                </c:pt>
                <c:pt idx="4">
                  <c:v>8.158055282206772E-2</c:v>
                </c:pt>
                <c:pt idx="5">
                  <c:v>-0.23243160908041985</c:v>
                </c:pt>
                <c:pt idx="6">
                  <c:v>0.18952594205352502</c:v>
                </c:pt>
                <c:pt idx="7">
                  <c:v>-9.4761480319410937E-2</c:v>
                </c:pt>
                <c:pt idx="8">
                  <c:v>0.19153335434087571</c:v>
                </c:pt>
                <c:pt idx="9">
                  <c:v>-6.3258352126330575E-2</c:v>
                </c:pt>
                <c:pt idx="10">
                  <c:v>-6.9753496464453377E-2</c:v>
                </c:pt>
                <c:pt idx="11">
                  <c:v>0.13688844433908981</c:v>
                </c:pt>
                <c:pt idx="12">
                  <c:v>-2.7131080125181107E-2</c:v>
                </c:pt>
                <c:pt idx="13">
                  <c:v>-2.4064576076851876E-2</c:v>
                </c:pt>
                <c:pt idx="14">
                  <c:v>0.26468231497233863</c:v>
                </c:pt>
                <c:pt idx="15">
                  <c:v>-0.15799189967654279</c:v>
                </c:pt>
                <c:pt idx="16">
                  <c:v>2.439766722427195E-2</c:v>
                </c:pt>
                <c:pt idx="17">
                  <c:v>3.8786239128402802E-2</c:v>
                </c:pt>
                <c:pt idx="18">
                  <c:v>2.597288507506226E-2</c:v>
                </c:pt>
                <c:pt idx="19">
                  <c:v>0.14909342971070769</c:v>
                </c:pt>
                <c:pt idx="20">
                  <c:v>5.5142653801875899E-2</c:v>
                </c:pt>
                <c:pt idx="21">
                  <c:v>0.2143092421761198</c:v>
                </c:pt>
                <c:pt idx="22">
                  <c:v>5.3170764857939264E-2</c:v>
                </c:pt>
                <c:pt idx="23">
                  <c:v>0.15160047003219723</c:v>
                </c:pt>
                <c:pt idx="24">
                  <c:v>3.0867843195422948E-2</c:v>
                </c:pt>
                <c:pt idx="25">
                  <c:v>0.21292529350925452</c:v>
                </c:pt>
                <c:pt idx="26">
                  <c:v>0.19632607161438967</c:v>
                </c:pt>
                <c:pt idx="27">
                  <c:v>0.21804783132854538</c:v>
                </c:pt>
                <c:pt idx="28">
                  <c:v>0.40742151220802042</c:v>
                </c:pt>
                <c:pt idx="29">
                  <c:v>0.32659545637857196</c:v>
                </c:pt>
                <c:pt idx="30">
                  <c:v>0.44872442588064959</c:v>
                </c:pt>
                <c:pt idx="31">
                  <c:v>0.46277845789967376</c:v>
                </c:pt>
                <c:pt idx="32">
                  <c:v>0.49199405706117444</c:v>
                </c:pt>
                <c:pt idx="33">
                  <c:v>0.44339473596452683</c:v>
                </c:pt>
                <c:pt idx="34">
                  <c:v>0.44678294250950662</c:v>
                </c:pt>
                <c:pt idx="35">
                  <c:v>0.78885800592607924</c:v>
                </c:pt>
                <c:pt idx="36">
                  <c:v>1</c:v>
                </c:pt>
                <c:pt idx="37">
                  <c:v>0.25801084756183101</c:v>
                </c:pt>
                <c:pt idx="38">
                  <c:v>0.22352903049139128</c:v>
                </c:pt>
                <c:pt idx="39">
                  <c:v>0.23878284094539515</c:v>
                </c:pt>
                <c:pt idx="40">
                  <c:v>0.24089590154666718</c:v>
                </c:pt>
                <c:pt idx="41">
                  <c:v>0.21668399279757797</c:v>
                </c:pt>
                <c:pt idx="42">
                  <c:v>0.22449461653652855</c:v>
                </c:pt>
                <c:pt idx="43">
                  <c:v>0.22727643216605858</c:v>
                </c:pt>
                <c:pt idx="44">
                  <c:v>0.21973622744171697</c:v>
                </c:pt>
                <c:pt idx="45">
                  <c:v>0.17927633668523629</c:v>
                </c:pt>
                <c:pt idx="46">
                  <c:v>0.12104688654009275</c:v>
                </c:pt>
                <c:pt idx="47">
                  <c:v>5.2256441102616728E-2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4C-457D-9382-D5777B991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98472"/>
        <c:axId val="835205360"/>
      </c:scatterChart>
      <c:valAx>
        <c:axId val="835198472"/>
        <c:scaling>
          <c:orientation val="minMax"/>
          <c:max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400" i="1">
                    <a:solidFill>
                      <a:sysClr val="windowText" lastClr="000000"/>
                    </a:solidFill>
                  </a:rPr>
                  <a:t>D</a:t>
                </a:r>
                <a:r>
                  <a:rPr lang="fi-FI" sz="1400" i="0" baseline="0">
                    <a:solidFill>
                      <a:sysClr val="windowText" lastClr="000000"/>
                    </a:solidFill>
                  </a:rPr>
                  <a:t> (Å)</a:t>
                </a:r>
                <a:endParaRPr lang="fi-FI" sz="1400" i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5205360"/>
        <c:crosses val="autoZero"/>
        <c:crossBetween val="midCat"/>
      </c:valAx>
      <c:valAx>
        <c:axId val="83520536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400">
                    <a:solidFill>
                      <a:sysClr val="windowText" lastClr="000000"/>
                    </a:solidFill>
                  </a:rPr>
                  <a:t>d</a:t>
                </a:r>
                <a:r>
                  <a:rPr lang="fi-FI" sz="1400" i="1">
                    <a:solidFill>
                      <a:sysClr val="windowText" lastClr="000000"/>
                    </a:solidFill>
                  </a:rPr>
                  <a:t>V</a:t>
                </a:r>
                <a:r>
                  <a:rPr lang="fi-FI" sz="1400" i="0">
                    <a:solidFill>
                      <a:sysClr val="windowText" lastClr="000000"/>
                    </a:solidFill>
                  </a:rPr>
                  <a:t>/d</a:t>
                </a:r>
                <a:r>
                  <a:rPr lang="fi-FI" sz="1400" i="1">
                    <a:solidFill>
                      <a:sysClr val="windowText" lastClr="000000"/>
                    </a:solidFill>
                  </a:rPr>
                  <a:t>D</a:t>
                </a:r>
                <a:endParaRPr lang="fi-FI" sz="14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5198472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497812000896277"/>
          <c:y val="0.11168926800816567"/>
          <c:w val="0.2674161556901789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407332</xdr:colOff>
      <xdr:row>21</xdr:row>
      <xdr:rowOff>149879</xdr:rowOff>
    </xdr:from>
    <xdr:to>
      <xdr:col>23</xdr:col>
      <xdr:colOff>493617</xdr:colOff>
      <xdr:row>36</xdr:row>
      <xdr:rowOff>35579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780920-5E69-B0FD-9FB7-414163EC3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571500</xdr:colOff>
      <xdr:row>37</xdr:row>
      <xdr:rowOff>161925</xdr:rowOff>
    </xdr:from>
    <xdr:to>
      <xdr:col>23</xdr:col>
      <xdr:colOff>657785</xdr:colOff>
      <xdr:row>52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21EC0A-E705-4BFD-A60D-0EC83E434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304800</xdr:colOff>
      <xdr:row>6</xdr:row>
      <xdr:rowOff>161925</xdr:rowOff>
    </xdr:from>
    <xdr:to>
      <xdr:col>3</xdr:col>
      <xdr:colOff>495300</xdr:colOff>
      <xdr:row>9</xdr:row>
      <xdr:rowOff>3614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821204-9AC0-C4F7-1D85-7340537FE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4311" t="50000" r="19031" b="43061"/>
        <a:stretch/>
      </xdr:blipFill>
      <xdr:spPr>
        <a:xfrm>
          <a:off x="914400" y="1304925"/>
          <a:ext cx="1409700" cy="41318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13</xdr:row>
      <xdr:rowOff>171450</xdr:rowOff>
    </xdr:from>
    <xdr:to>
      <xdr:col>2</xdr:col>
      <xdr:colOff>475181</xdr:colOff>
      <xdr:row>16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1B8D46-B00D-CE67-081D-5B9263765C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6480" t="33519" r="40052" b="61296"/>
        <a:stretch/>
      </xdr:blipFill>
      <xdr:spPr>
        <a:xfrm>
          <a:off x="742950" y="2647950"/>
          <a:ext cx="951431" cy="400050"/>
        </a:xfrm>
        <a:prstGeom prst="rect">
          <a:avLst/>
        </a:prstGeom>
      </xdr:spPr>
    </xdr:pic>
    <xdr:clientData/>
  </xdr:twoCellAnchor>
  <xdr:twoCellAnchor>
    <xdr:from>
      <xdr:col>11</xdr:col>
      <xdr:colOff>9525</xdr:colOff>
      <xdr:row>22</xdr:row>
      <xdr:rowOff>38100</xdr:rowOff>
    </xdr:from>
    <xdr:to>
      <xdr:col>17</xdr:col>
      <xdr:colOff>76760</xdr:colOff>
      <xdr:row>36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2CA05FE-6E29-4803-A244-6587766DA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228600</xdr:colOff>
      <xdr:row>36</xdr:row>
      <xdr:rowOff>152400</xdr:rowOff>
    </xdr:from>
    <xdr:to>
      <xdr:col>17</xdr:col>
      <xdr:colOff>295835</xdr:colOff>
      <xdr:row>51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32F7E9-DF99-475A-A435-C2287840F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16</xdr:col>
      <xdr:colOff>390525</xdr:colOff>
      <xdr:row>1</xdr:row>
      <xdr:rowOff>171450</xdr:rowOff>
    </xdr:from>
    <xdr:to>
      <xdr:col>19</xdr:col>
      <xdr:colOff>676275</xdr:colOff>
      <xdr:row>4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7CAC502-B0A8-45B1-BD89-8FCACBC4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25225" y="361950"/>
          <a:ext cx="26860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D87E-C6C0-4602-903E-C7A02309AB1C}">
  <dimension ref="A1:BI72"/>
  <sheetViews>
    <sheetView tabSelected="1" zoomScaleNormal="100" workbookViewId="0">
      <selection activeCell="G6" sqref="G6"/>
    </sheetView>
  </sheetViews>
  <sheetFormatPr defaultRowHeight="15" x14ac:dyDescent="0.25"/>
  <cols>
    <col min="11" max="12" width="12.28515625" bestFit="1" customWidth="1"/>
    <col min="13" max="52" width="12" bestFit="1" customWidth="1"/>
    <col min="54" max="60" width="12" bestFit="1" customWidth="1"/>
  </cols>
  <sheetData>
    <row r="1" spans="1:61" x14ac:dyDescent="0.25">
      <c r="A1" s="1" t="s">
        <v>31</v>
      </c>
    </row>
    <row r="2" spans="1:61" x14ac:dyDescent="0.25">
      <c r="A2" s="1" t="s">
        <v>33</v>
      </c>
    </row>
    <row r="3" spans="1:61" x14ac:dyDescent="0.25">
      <c r="A3" s="1"/>
    </row>
    <row r="4" spans="1:61" x14ac:dyDescent="0.25">
      <c r="K4" t="s">
        <v>37</v>
      </c>
    </row>
    <row r="5" spans="1:61" x14ac:dyDescent="0.25">
      <c r="G5" s="8" t="s">
        <v>32</v>
      </c>
      <c r="K5" s="2" t="s">
        <v>11</v>
      </c>
      <c r="L5" s="2" t="s">
        <v>12</v>
      </c>
      <c r="M5" s="2" t="s">
        <v>21</v>
      </c>
      <c r="N5" s="13" t="s">
        <v>36</v>
      </c>
    </row>
    <row r="6" spans="1:61" x14ac:dyDescent="0.25">
      <c r="G6" s="9">
        <f>SUM(G22:G72)</f>
        <v>1.7285296110363689E-2</v>
      </c>
      <c r="K6" s="3">
        <v>0.22085781535779839</v>
      </c>
      <c r="L6" s="3">
        <v>5.0296679006283075E-2</v>
      </c>
      <c r="M6" s="3">
        <v>0</v>
      </c>
    </row>
    <row r="7" spans="1:61" x14ac:dyDescent="0.25">
      <c r="K7" s="2" t="s">
        <v>3</v>
      </c>
      <c r="L7" s="2" t="s">
        <v>7</v>
      </c>
      <c r="M7" s="2" t="s">
        <v>22</v>
      </c>
      <c r="N7" s="13" t="s">
        <v>35</v>
      </c>
    </row>
    <row r="8" spans="1:61" x14ac:dyDescent="0.25">
      <c r="G8" s="1" t="s">
        <v>18</v>
      </c>
      <c r="K8" s="3">
        <v>275.01068533294426</v>
      </c>
      <c r="L8" s="3">
        <v>252.10640051820869</v>
      </c>
      <c r="M8" s="3">
        <v>242.79197435336957</v>
      </c>
    </row>
    <row r="9" spans="1:61" x14ac:dyDescent="0.25">
      <c r="G9">
        <v>350</v>
      </c>
      <c r="K9" s="2" t="s">
        <v>4</v>
      </c>
      <c r="L9" s="2" t="s">
        <v>8</v>
      </c>
      <c r="M9" s="2" t="s">
        <v>23</v>
      </c>
      <c r="N9" s="12" t="s">
        <v>34</v>
      </c>
    </row>
    <row r="10" spans="1:61" x14ac:dyDescent="0.25">
      <c r="G10" s="1" t="s">
        <v>27</v>
      </c>
      <c r="K10" s="3">
        <v>0.18423719118914386</v>
      </c>
      <c r="L10" s="3">
        <v>9.3982606488164926</v>
      </c>
      <c r="M10" s="3">
        <v>14.8500488262817</v>
      </c>
    </row>
    <row r="11" spans="1:61" x14ac:dyDescent="0.25">
      <c r="G11">
        <v>273</v>
      </c>
      <c r="K11" s="10"/>
      <c r="L11" s="10"/>
      <c r="M11" s="10"/>
    </row>
    <row r="12" spans="1:61" x14ac:dyDescent="0.25">
      <c r="H12" t="s">
        <v>38</v>
      </c>
      <c r="J12" s="1" t="s">
        <v>39</v>
      </c>
      <c r="K12">
        <f>SUM(K13:BG13)/G16</f>
        <v>24.715131223070941</v>
      </c>
    </row>
    <row r="13" spans="1:61" x14ac:dyDescent="0.25">
      <c r="J13" s="1" t="s">
        <v>40</v>
      </c>
      <c r="K13">
        <f>K14*K16</f>
        <v>5.8465249007274492E-10</v>
      </c>
      <c r="L13">
        <f t="shared" ref="L13:BI13" si="0">L14*L16</f>
        <v>2.207364748475351E-9</v>
      </c>
      <c r="M13">
        <f t="shared" si="0"/>
        <v>8.0302729505796798E-9</v>
      </c>
      <c r="N13">
        <f t="shared" si="0"/>
        <v>2.8148694038530392E-8</v>
      </c>
      <c r="O13">
        <f>O14*O16</f>
        <v>9.5071254619993018E-8</v>
      </c>
      <c r="P13">
        <f t="shared" si="0"/>
        <v>3.0938121133777041E-7</v>
      </c>
      <c r="Q13">
        <f t="shared" si="0"/>
        <v>9.7002391856310938E-7</v>
      </c>
      <c r="R13">
        <f t="shared" si="0"/>
        <v>2.9302461621893418E-6</v>
      </c>
      <c r="S13">
        <f t="shared" si="0"/>
        <v>8.5280062528285877E-6</v>
      </c>
      <c r="T13">
        <f t="shared" si="0"/>
        <v>2.3911146180136652E-5</v>
      </c>
      <c r="U13">
        <f t="shared" si="0"/>
        <v>6.4587661936173649E-5</v>
      </c>
      <c r="V13">
        <f t="shared" si="0"/>
        <v>1.6806635833933799E-4</v>
      </c>
      <c r="W13">
        <f t="shared" si="0"/>
        <v>4.2128762773145997E-4</v>
      </c>
      <c r="X13">
        <f t="shared" si="0"/>
        <v>1.0172475974840295E-3</v>
      </c>
      <c r="Y13">
        <f t="shared" si="0"/>
        <v>2.3659559052739178E-3</v>
      </c>
      <c r="Z13">
        <f t="shared" si="0"/>
        <v>5.3002823336083978E-3</v>
      </c>
      <c r="AA13">
        <f t="shared" si="0"/>
        <v>1.1436216301230297E-2</v>
      </c>
      <c r="AB13">
        <f t="shared" si="0"/>
        <v>2.3764755491102352E-2</v>
      </c>
      <c r="AC13">
        <f t="shared" si="0"/>
        <v>4.7558305455507106E-2</v>
      </c>
      <c r="AD13">
        <f t="shared" si="0"/>
        <v>9.1650174690846464E-2</v>
      </c>
      <c r="AE13">
        <f t="shared" si="0"/>
        <v>0.17006820377193252</v>
      </c>
      <c r="AF13">
        <f t="shared" si="0"/>
        <v>0.30385163438170221</v>
      </c>
      <c r="AG13">
        <f t="shared" si="0"/>
        <v>0.52264959508007436</v>
      </c>
      <c r="AH13">
        <f t="shared" si="0"/>
        <v>0.8654219158474733</v>
      </c>
      <c r="AI13">
        <f t="shared" si="0"/>
        <v>1.379323135448828</v>
      </c>
      <c r="AJ13">
        <f t="shared" si="0"/>
        <v>2.1157863713046723</v>
      </c>
      <c r="AK13">
        <f t="shared" si="0"/>
        <v>3.123095377075523</v>
      </c>
      <c r="AL13">
        <f t="shared" si="0"/>
        <v>4.4354556756535786</v>
      </c>
      <c r="AM13">
        <f t="shared" si="0"/>
        <v>6.0597286290932528</v>
      </c>
      <c r="AN13">
        <f t="shared" si="0"/>
        <v>7.9623448888693131</v>
      </c>
      <c r="AO13">
        <f t="shared" si="0"/>
        <v>10.060019483788944</v>
      </c>
      <c r="AP13">
        <f t="shared" si="0"/>
        <v>12.218194701150951</v>
      </c>
      <c r="AQ13">
        <f t="shared" si="0"/>
        <v>14.260190821976133</v>
      </c>
      <c r="AR13">
        <f t="shared" si="0"/>
        <v>15.987762526714205</v>
      </c>
      <c r="AS13">
        <f t="shared" si="0"/>
        <v>17.210586512884017</v>
      </c>
      <c r="AT13">
        <f t="shared" si="0"/>
        <v>17.779085767180238</v>
      </c>
      <c r="AU13">
        <f t="shared" si="0"/>
        <v>17.61307804513898</v>
      </c>
      <c r="AV13">
        <f t="shared" si="0"/>
        <v>16.718920200807716</v>
      </c>
      <c r="AW13">
        <f t="shared" si="0"/>
        <v>15.190323346550459</v>
      </c>
      <c r="AX13">
        <f t="shared" si="0"/>
        <v>13.192185933429096</v>
      </c>
      <c r="AY13">
        <f t="shared" si="0"/>
        <v>10.931301602890095</v>
      </c>
      <c r="AZ13">
        <f t="shared" si="0"/>
        <v>8.6211398523250242</v>
      </c>
      <c r="BA13">
        <f t="shared" si="0"/>
        <v>6.4489914521461058</v>
      </c>
      <c r="BB13">
        <f t="shared" si="0"/>
        <v>4.5523859079077473</v>
      </c>
      <c r="BC13">
        <f t="shared" si="0"/>
        <v>3.0084880081769478</v>
      </c>
      <c r="BD13">
        <f t="shared" si="0"/>
        <v>1.8363919435903886</v>
      </c>
      <c r="BE13">
        <f t="shared" si="0"/>
        <v>1.009117475784042</v>
      </c>
      <c r="BF13">
        <f t="shared" si="0"/>
        <v>0.47049787278937838</v>
      </c>
      <c r="BG13">
        <f t="shared" si="0"/>
        <v>0.1521978130485637</v>
      </c>
      <c r="BH13">
        <f t="shared" si="0"/>
        <v>-1.2606584114662919E-2</v>
      </c>
      <c r="BI13">
        <f t="shared" si="0"/>
        <v>-350</v>
      </c>
    </row>
    <row r="14" spans="1:61" x14ac:dyDescent="0.25">
      <c r="H14" t="s">
        <v>25</v>
      </c>
      <c r="J14" s="11" t="s">
        <v>24</v>
      </c>
      <c r="K14" s="10">
        <f>2*$G$9/($G$11-K21)</f>
        <v>7.9545454545454541</v>
      </c>
      <c r="L14" s="10">
        <f t="shared" ref="L14:BI14" si="1">2*$G$9/($G$11-L21)</f>
        <v>8.1206496519721583</v>
      </c>
      <c r="M14" s="10">
        <f t="shared" si="1"/>
        <v>8.293838862559241</v>
      </c>
      <c r="N14" s="10">
        <f t="shared" si="1"/>
        <v>8.4745762711864412</v>
      </c>
      <c r="O14" s="10">
        <f t="shared" si="1"/>
        <v>8.6633663366336613</v>
      </c>
      <c r="P14" s="10">
        <f t="shared" si="1"/>
        <v>8.8607594936708853</v>
      </c>
      <c r="Q14" s="10">
        <f t="shared" si="1"/>
        <v>9.0673575129533699</v>
      </c>
      <c r="R14" s="10">
        <f t="shared" si="1"/>
        <v>9.2838196286472137</v>
      </c>
      <c r="S14" s="10">
        <f t="shared" si="1"/>
        <v>9.5108695652173925</v>
      </c>
      <c r="T14" s="10">
        <f t="shared" si="1"/>
        <v>9.7493036211699149</v>
      </c>
      <c r="U14" s="10">
        <f t="shared" si="1"/>
        <v>10</v>
      </c>
      <c r="V14" s="10">
        <f t="shared" si="1"/>
        <v>10.26392961876833</v>
      </c>
      <c r="W14" s="10">
        <f t="shared" si="1"/>
        <v>10.542168674698795</v>
      </c>
      <c r="X14" s="10">
        <f t="shared" si="1"/>
        <v>10.835913312693499</v>
      </c>
      <c r="Y14" s="10">
        <f t="shared" si="1"/>
        <v>11.146496815286623</v>
      </c>
      <c r="Z14" s="10">
        <f t="shared" si="1"/>
        <v>11.475409836065573</v>
      </c>
      <c r="AA14" s="10">
        <f t="shared" si="1"/>
        <v>11.824324324324326</v>
      </c>
      <c r="AB14" s="10">
        <f t="shared" si="1"/>
        <v>12.195121951219511</v>
      </c>
      <c r="AC14" s="10">
        <f t="shared" si="1"/>
        <v>12.589928057553958</v>
      </c>
      <c r="AD14" s="10">
        <f t="shared" si="1"/>
        <v>13.011152416356875</v>
      </c>
      <c r="AE14" s="10">
        <f t="shared" si="1"/>
        <v>13.461538461538462</v>
      </c>
      <c r="AF14" s="10">
        <f t="shared" si="1"/>
        <v>13.944223107569725</v>
      </c>
      <c r="AG14" s="10">
        <f t="shared" si="1"/>
        <v>14.46280991735537</v>
      </c>
      <c r="AH14" s="10">
        <f t="shared" si="1"/>
        <v>15.021459227467814</v>
      </c>
      <c r="AI14" s="10">
        <f t="shared" si="1"/>
        <v>15.624999999999996</v>
      </c>
      <c r="AJ14" s="10">
        <f t="shared" si="1"/>
        <v>16.279069767441861</v>
      </c>
      <c r="AK14" s="10">
        <f t="shared" si="1"/>
        <v>16.990291262135926</v>
      </c>
      <c r="AL14" s="10">
        <f t="shared" si="1"/>
        <v>17.766497461928932</v>
      </c>
      <c r="AM14" s="10">
        <f t="shared" si="1"/>
        <v>18.617021276595747</v>
      </c>
      <c r="AN14" s="10">
        <f t="shared" si="1"/>
        <v>19.553072625698317</v>
      </c>
      <c r="AO14" s="10">
        <f t="shared" si="1"/>
        <v>20.588235294117649</v>
      </c>
      <c r="AP14" s="10">
        <f t="shared" si="1"/>
        <v>21.739130434782616</v>
      </c>
      <c r="AQ14" s="10">
        <f t="shared" si="1"/>
        <v>23.026315789473681</v>
      </c>
      <c r="AR14" s="10">
        <f t="shared" si="1"/>
        <v>24.47552447552448</v>
      </c>
      <c r="AS14" s="10">
        <f t="shared" si="1"/>
        <v>26.119402985074615</v>
      </c>
      <c r="AT14" s="10">
        <f t="shared" si="1"/>
        <v>28</v>
      </c>
      <c r="AU14" s="10">
        <f t="shared" si="1"/>
        <v>30.172413793103463</v>
      </c>
      <c r="AV14" s="10">
        <f t="shared" si="1"/>
        <v>32.710280373831765</v>
      </c>
      <c r="AW14" s="10">
        <f t="shared" si="1"/>
        <v>35.714285714285722</v>
      </c>
      <c r="AX14" s="10">
        <f t="shared" si="1"/>
        <v>39.325842696629188</v>
      </c>
      <c r="AY14" s="10">
        <f t="shared" si="1"/>
        <v>43.75</v>
      </c>
      <c r="AZ14" s="10">
        <f t="shared" si="1"/>
        <v>49.295774647887363</v>
      </c>
      <c r="BA14" s="10">
        <f t="shared" si="1"/>
        <v>56.451612903225907</v>
      </c>
      <c r="BB14" s="10">
        <f t="shared" si="1"/>
        <v>66.03773584905646</v>
      </c>
      <c r="BC14" s="10">
        <f t="shared" si="1"/>
        <v>79.545454545454447</v>
      </c>
      <c r="BD14" s="10">
        <f t="shared" si="1"/>
        <v>100</v>
      </c>
      <c r="BE14" s="10">
        <f t="shared" si="1"/>
        <v>134.6153846153849</v>
      </c>
      <c r="BF14" s="10">
        <f t="shared" si="1"/>
        <v>205.88235294117786</v>
      </c>
      <c r="BG14" s="10">
        <f t="shared" si="1"/>
        <v>437.4999999999938</v>
      </c>
      <c r="BH14" s="10">
        <f t="shared" si="1"/>
        <v>-3500.0000000001992</v>
      </c>
      <c r="BI14" s="10">
        <f t="shared" si="1"/>
        <v>-350</v>
      </c>
    </row>
    <row r="15" spans="1:61" x14ac:dyDescent="0.25">
      <c r="F15" t="s">
        <v>30</v>
      </c>
      <c r="G15">
        <f>MAX(K15:BI15)</f>
        <v>9.823799595666009E-3</v>
      </c>
      <c r="H15" t="s">
        <v>26</v>
      </c>
      <c r="J15" s="1" t="s">
        <v>17</v>
      </c>
      <c r="K15">
        <f>K20*$G$9/((K14/2)^2)</f>
        <v>7.2204111830170654E-13</v>
      </c>
      <c r="L15">
        <f t="shared" ref="L15:BI15" si="2">L20*$G$9/((L14/2)^2)</f>
        <v>2.6703170131583333E-12</v>
      </c>
      <c r="M15">
        <f t="shared" si="2"/>
        <v>9.5116137981790789E-12</v>
      </c>
      <c r="N15">
        <f t="shared" si="2"/>
        <v>3.2630201235480447E-11</v>
      </c>
      <c r="O15">
        <f t="shared" si="2"/>
        <v>1.0780577853969158E-10</v>
      </c>
      <c r="P15">
        <f t="shared" si="2"/>
        <v>3.4300660355555045E-10</v>
      </c>
      <c r="Q15">
        <f t="shared" si="2"/>
        <v>1.0509479267088912E-9</v>
      </c>
      <c r="R15">
        <f t="shared" si="2"/>
        <v>3.1006797002487746E-9</v>
      </c>
      <c r="S15">
        <f t="shared" si="2"/>
        <v>8.808597763211965E-9</v>
      </c>
      <c r="T15">
        <f t="shared" si="2"/>
        <v>2.4093855038658598E-8</v>
      </c>
      <c r="U15">
        <f t="shared" si="2"/>
        <v>6.3449624721359557E-8</v>
      </c>
      <c r="V15">
        <f t="shared" si="2"/>
        <v>1.608594645933643E-7</v>
      </c>
      <c r="W15">
        <f t="shared" si="2"/>
        <v>3.9258006152947987E-7</v>
      </c>
      <c r="X15">
        <f t="shared" si="2"/>
        <v>9.2223297182983775E-7</v>
      </c>
      <c r="Y15">
        <f t="shared" si="2"/>
        <v>2.0852001351418189E-6</v>
      </c>
      <c r="Z15">
        <f t="shared" si="2"/>
        <v>4.5374337117069862E-6</v>
      </c>
      <c r="AA15">
        <f t="shared" si="2"/>
        <v>9.5013544955681871E-6</v>
      </c>
      <c r="AB15">
        <f t="shared" si="2"/>
        <v>1.9143736021536615E-5</v>
      </c>
      <c r="AC15">
        <f t="shared" si="2"/>
        <v>3.7109287659832911E-5</v>
      </c>
      <c r="AD15">
        <f t="shared" si="2"/>
        <v>6.9198555228573334E-5</v>
      </c>
      <c r="AE15">
        <f t="shared" si="2"/>
        <v>1.2411032782202636E-4</v>
      </c>
      <c r="AF15">
        <f t="shared" si="2"/>
        <v>2.1406553380238193E-4</v>
      </c>
      <c r="AG15">
        <f t="shared" si="2"/>
        <v>3.5500742318830814E-4</v>
      </c>
      <c r="AH15">
        <f t="shared" si="2"/>
        <v>5.6597240908771941E-4</v>
      </c>
      <c r="AI15">
        <f t="shared" si="2"/>
        <v>8.6721241986015827E-4</v>
      </c>
      <c r="AJ15">
        <f t="shared" si="2"/>
        <v>1.2767966226490787E-3</v>
      </c>
      <c r="AK15">
        <f t="shared" si="2"/>
        <v>1.8057761711781214E-3</v>
      </c>
      <c r="AL15">
        <f t="shared" si="2"/>
        <v>2.4525389861705105E-3</v>
      </c>
      <c r="AM15">
        <f t="shared" si="2"/>
        <v>3.1975877758258346E-3</v>
      </c>
      <c r="AN15">
        <f t="shared" si="2"/>
        <v>4.0004188598483309E-3</v>
      </c>
      <c r="AO15">
        <f t="shared" si="2"/>
        <v>4.8001984592372735E-3</v>
      </c>
      <c r="AP15">
        <f t="shared" si="2"/>
        <v>5.521338423587022E-3</v>
      </c>
      <c r="AQ15">
        <f t="shared" si="2"/>
        <v>6.083876296662712E-3</v>
      </c>
      <c r="AR15">
        <f t="shared" si="2"/>
        <v>6.4170463518605989E-3</v>
      </c>
      <c r="AS15">
        <f t="shared" si="2"/>
        <v>6.4730940796410355E-3</v>
      </c>
      <c r="AT15">
        <f t="shared" si="2"/>
        <v>6.2377919846763044E-3</v>
      </c>
      <c r="AU15">
        <f t="shared" si="2"/>
        <v>5.7346207089940945E-3</v>
      </c>
      <c r="AV15">
        <f t="shared" si="2"/>
        <v>5.0211529718363962E-3</v>
      </c>
      <c r="AW15">
        <f t="shared" si="2"/>
        <v>4.1783473857965924E-3</v>
      </c>
      <c r="AX15">
        <f t="shared" si="2"/>
        <v>3.2954765099001936E-3</v>
      </c>
      <c r="AY15">
        <f t="shared" si="2"/>
        <v>2.4545580860931408E-3</v>
      </c>
      <c r="AZ15">
        <f t="shared" si="2"/>
        <v>1.7180448182505697E-3</v>
      </c>
      <c r="BA15">
        <f t="shared" si="2"/>
        <v>1.1222637646979639E-3</v>
      </c>
      <c r="BB15">
        <f t="shared" si="2"/>
        <v>6.7721472074150075E-4</v>
      </c>
      <c r="BC15">
        <f t="shared" si="2"/>
        <v>3.7154584692713431E-4</v>
      </c>
      <c r="BD15">
        <f t="shared" si="2"/>
        <v>1.8040346432927575E-4</v>
      </c>
      <c r="BE15">
        <f t="shared" si="2"/>
        <v>7.3642161175787313E-5</v>
      </c>
      <c r="BF15">
        <f t="shared" si="2"/>
        <v>2.2450087374854195E-5</v>
      </c>
      <c r="BG15">
        <f t="shared" si="2"/>
        <v>3.417510432657719E-6</v>
      </c>
      <c r="BH15">
        <f t="shared" si="2"/>
        <v>3.5384158836670874E-8</v>
      </c>
      <c r="BI15">
        <f t="shared" si="2"/>
        <v>9.823799595666009E-3</v>
      </c>
    </row>
    <row r="16" spans="1:61" x14ac:dyDescent="0.25">
      <c r="F16" t="s">
        <v>41</v>
      </c>
      <c r="G16">
        <f>SUM(K16:BI16)</f>
        <v>8.6741343358498533</v>
      </c>
      <c r="H16" t="s">
        <v>28</v>
      </c>
      <c r="J16" s="1" t="s">
        <v>29</v>
      </c>
      <c r="K16">
        <f>K15/$G$15</f>
        <v>7.3499170180573648E-11</v>
      </c>
      <c r="L16">
        <f t="shared" ref="L16:BI16" si="3">L15/$G$15</f>
        <v>2.7182120188367892E-10</v>
      </c>
      <c r="M16">
        <f t="shared" si="3"/>
        <v>9.6822148146989289E-10</v>
      </c>
      <c r="N16">
        <f t="shared" si="3"/>
        <v>3.3215458965465862E-9</v>
      </c>
      <c r="O16">
        <f t="shared" si="3"/>
        <v>1.0973939104707768E-8</v>
      </c>
      <c r="P16">
        <f t="shared" si="3"/>
        <v>3.4915879565262664E-8</v>
      </c>
      <c r="Q16">
        <f t="shared" si="3"/>
        <v>1.0697978073296005E-7</v>
      </c>
      <c r="R16">
        <f t="shared" si="3"/>
        <v>3.15629372327252E-7</v>
      </c>
      <c r="S16">
        <f t="shared" si="3"/>
        <v>8.9665894315454853E-7</v>
      </c>
      <c r="T16">
        <f t="shared" si="3"/>
        <v>2.4526004224768741E-6</v>
      </c>
      <c r="U16">
        <f t="shared" si="3"/>
        <v>6.4587661936173646E-6</v>
      </c>
      <c r="V16">
        <f t="shared" si="3"/>
        <v>1.6374465198204071E-5</v>
      </c>
      <c r="W16">
        <f t="shared" si="3"/>
        <v>3.9962140687669916E-5</v>
      </c>
      <c r="X16">
        <f t="shared" si="3"/>
        <v>9.3877421139240433E-5</v>
      </c>
      <c r="Y16">
        <f t="shared" si="3"/>
        <v>2.122600440731458E-4</v>
      </c>
      <c r="Z16">
        <f t="shared" si="3"/>
        <v>4.6188174621444612E-4</v>
      </c>
      <c r="AA16">
        <f t="shared" si="3"/>
        <v>9.6717715004690486E-4</v>
      </c>
      <c r="AB16">
        <f t="shared" si="3"/>
        <v>1.948709950270393E-3</v>
      </c>
      <c r="AC16">
        <f t="shared" si="3"/>
        <v>3.777488261894564E-3</v>
      </c>
      <c r="AD16">
        <f t="shared" si="3"/>
        <v>7.043970569096487E-3</v>
      </c>
      <c r="AE16">
        <f t="shared" si="3"/>
        <v>1.2633637994486415E-2</v>
      </c>
      <c r="AF16">
        <f t="shared" si="3"/>
        <v>2.1790502922802067E-2</v>
      </c>
      <c r="AG16">
        <f t="shared" si="3"/>
        <v>3.6137486288393715E-2</v>
      </c>
      <c r="AH16">
        <f t="shared" si="3"/>
        <v>5.7612373254988927E-2</v>
      </c>
      <c r="AI16">
        <f t="shared" si="3"/>
        <v>8.8276680668725016E-2</v>
      </c>
      <c r="AJ16">
        <f t="shared" si="3"/>
        <v>0.129969734237287</v>
      </c>
      <c r="AK16">
        <f t="shared" si="3"/>
        <v>0.18381647076501645</v>
      </c>
      <c r="AL16">
        <f t="shared" si="3"/>
        <v>0.24965279088678716</v>
      </c>
      <c r="AM16">
        <f t="shared" si="3"/>
        <v>0.32549399493415182</v>
      </c>
      <c r="AN16">
        <f t="shared" si="3"/>
        <v>0.40721706717360218</v>
      </c>
      <c r="AO16">
        <f t="shared" si="3"/>
        <v>0.48862951778403435</v>
      </c>
      <c r="AP16">
        <f t="shared" si="3"/>
        <v>0.56203695625294359</v>
      </c>
      <c r="AQ16">
        <f t="shared" si="3"/>
        <v>0.61929971569724929</v>
      </c>
      <c r="AR16">
        <f t="shared" si="3"/>
        <v>0.65321429752003735</v>
      </c>
      <c r="AS16">
        <f t="shared" si="3"/>
        <v>0.65891959792184551</v>
      </c>
      <c r="AT16">
        <f t="shared" si="3"/>
        <v>0.63496734882786565</v>
      </c>
      <c r="AU16">
        <f t="shared" si="3"/>
        <v>0.58374772949603448</v>
      </c>
      <c r="AV16">
        <f>AV15/$G$15</f>
        <v>0.51112127471040747</v>
      </c>
      <c r="AW16">
        <f t="shared" si="3"/>
        <v>0.42532905370341273</v>
      </c>
      <c r="AX16">
        <f t="shared" si="3"/>
        <v>0.33545844230719724</v>
      </c>
      <c r="AY16">
        <f t="shared" si="3"/>
        <v>0.2498583223517736</v>
      </c>
      <c r="AZ16">
        <f t="shared" si="3"/>
        <v>0.17488597986145035</v>
      </c>
      <c r="BA16">
        <f t="shared" si="3"/>
        <v>0.11423927715230224</v>
      </c>
      <c r="BB16">
        <f t="shared" si="3"/>
        <v>6.8936129462603177E-2</v>
      </c>
      <c r="BC16">
        <f t="shared" si="3"/>
        <v>3.7820992102795964E-2</v>
      </c>
      <c r="BD16">
        <f t="shared" si="3"/>
        <v>1.8363919435903885E-2</v>
      </c>
      <c r="BE16">
        <f t="shared" si="3"/>
        <v>7.4963012486814386E-3</v>
      </c>
      <c r="BF16">
        <f t="shared" si="3"/>
        <v>2.2852753821198226E-3</v>
      </c>
      <c r="BG16">
        <f t="shared" si="3"/>
        <v>3.478807155395791E-4</v>
      </c>
      <c r="BH16">
        <f t="shared" si="3"/>
        <v>3.6018811756177718E-6</v>
      </c>
      <c r="BI16">
        <f t="shared" si="3"/>
        <v>1</v>
      </c>
    </row>
    <row r="17" spans="1:61" x14ac:dyDescent="0.25">
      <c r="H17" s="1" t="s">
        <v>5</v>
      </c>
      <c r="I17">
        <f>SUM(K17:BI17)</f>
        <v>0.85938469241904925</v>
      </c>
      <c r="J17" s="1" t="s">
        <v>14</v>
      </c>
      <c r="K17">
        <f t="shared" ref="K17:AP17" si="4">$K$6*$A$19*(1/($K$10*SQRT(2*PI())))*EXP(-0.5*((K21-$K$8)/$K$10)^2)</f>
        <v>0</v>
      </c>
      <c r="L17">
        <f t="shared" si="4"/>
        <v>0</v>
      </c>
      <c r="M17">
        <f t="shared" si="4"/>
        <v>0</v>
      </c>
      <c r="N17">
        <f t="shared" si="4"/>
        <v>0</v>
      </c>
      <c r="O17">
        <f t="shared" si="4"/>
        <v>0</v>
      </c>
      <c r="P17">
        <f t="shared" si="4"/>
        <v>0</v>
      </c>
      <c r="Q17">
        <f t="shared" si="4"/>
        <v>0</v>
      </c>
      <c r="R17">
        <f t="shared" si="4"/>
        <v>0</v>
      </c>
      <c r="S17">
        <f t="shared" si="4"/>
        <v>0</v>
      </c>
      <c r="T17">
        <f t="shared" si="4"/>
        <v>0</v>
      </c>
      <c r="U17">
        <f t="shared" si="4"/>
        <v>0</v>
      </c>
      <c r="V17">
        <f t="shared" si="4"/>
        <v>0</v>
      </c>
      <c r="W17">
        <f t="shared" si="4"/>
        <v>0</v>
      </c>
      <c r="X17">
        <f t="shared" si="4"/>
        <v>0</v>
      </c>
      <c r="Y17">
        <f t="shared" si="4"/>
        <v>0</v>
      </c>
      <c r="Z17">
        <f t="shared" si="4"/>
        <v>0</v>
      </c>
      <c r="AA17">
        <f t="shared" si="4"/>
        <v>0</v>
      </c>
      <c r="AB17">
        <f t="shared" si="4"/>
        <v>0</v>
      </c>
      <c r="AC17">
        <f t="shared" si="4"/>
        <v>0</v>
      </c>
      <c r="AD17">
        <f t="shared" si="4"/>
        <v>0</v>
      </c>
      <c r="AE17">
        <f t="shared" si="4"/>
        <v>0</v>
      </c>
      <c r="AF17">
        <f t="shared" si="4"/>
        <v>0</v>
      </c>
      <c r="AG17">
        <f t="shared" si="4"/>
        <v>0</v>
      </c>
      <c r="AH17">
        <f t="shared" si="4"/>
        <v>0</v>
      </c>
      <c r="AI17">
        <f t="shared" si="4"/>
        <v>0</v>
      </c>
      <c r="AJ17">
        <f t="shared" si="4"/>
        <v>0</v>
      </c>
      <c r="AK17">
        <f t="shared" si="4"/>
        <v>0</v>
      </c>
      <c r="AL17">
        <f t="shared" si="4"/>
        <v>0</v>
      </c>
      <c r="AM17">
        <f t="shared" si="4"/>
        <v>0</v>
      </c>
      <c r="AN17">
        <f t="shared" si="4"/>
        <v>0</v>
      </c>
      <c r="AO17">
        <f t="shared" si="4"/>
        <v>0</v>
      </c>
      <c r="AP17">
        <f t="shared" si="4"/>
        <v>0</v>
      </c>
      <c r="AQ17">
        <f t="shared" ref="AQ17:BI17" si="5">$K$6*$A$19*(1/($K$10*SQRT(2*PI())))*EXP(-0.5*((AQ21-$K$8)/$K$10)^2)</f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si="5"/>
        <v>0</v>
      </c>
      <c r="AZ17">
        <f t="shared" si="5"/>
        <v>0</v>
      </c>
      <c r="BA17">
        <f t="shared" si="5"/>
        <v>0</v>
      </c>
      <c r="BB17">
        <f t="shared" si="5"/>
        <v>0</v>
      </c>
      <c r="BC17">
        <f t="shared" si="5"/>
        <v>0</v>
      </c>
      <c r="BD17">
        <f t="shared" si="5"/>
        <v>0</v>
      </c>
      <c r="BE17">
        <f t="shared" si="5"/>
        <v>0</v>
      </c>
      <c r="BF17">
        <f t="shared" si="5"/>
        <v>4.4603751182266647E-188</v>
      </c>
      <c r="BG17">
        <f t="shared" si="5"/>
        <v>3.4074768114677181E-84</v>
      </c>
      <c r="BH17">
        <f t="shared" si="5"/>
        <v>9.1349249876689024E-22</v>
      </c>
      <c r="BI17">
        <f t="shared" si="5"/>
        <v>0.85938469241904925</v>
      </c>
    </row>
    <row r="18" spans="1:61" x14ac:dyDescent="0.25">
      <c r="A18" s="1" t="s">
        <v>6</v>
      </c>
      <c r="D18" t="s">
        <v>30</v>
      </c>
      <c r="H18" s="1" t="s">
        <v>10</v>
      </c>
      <c r="I18">
        <f>SUM(K18:BI18)</f>
        <v>5.0014357872989218E-2</v>
      </c>
      <c r="J18" s="1" t="s">
        <v>15</v>
      </c>
      <c r="K18">
        <f t="shared" ref="K18:AP18" si="6">$L$6*$A$19*(1/($L$10*SQRT(2*PI())))*EXP(-0.5*((K21-$L$8)/$L$10)^2)</f>
        <v>3.2633573270350883E-14</v>
      </c>
      <c r="L18">
        <f t="shared" si="6"/>
        <v>1.2578137426658676E-13</v>
      </c>
      <c r="M18">
        <f t="shared" si="6"/>
        <v>4.6734474031393578E-13</v>
      </c>
      <c r="N18">
        <f t="shared" si="6"/>
        <v>1.6738930333791837E-12</v>
      </c>
      <c r="O18">
        <f t="shared" si="6"/>
        <v>5.7794613409365554E-12</v>
      </c>
      <c r="P18">
        <f t="shared" si="6"/>
        <v>1.9236069739535752E-11</v>
      </c>
      <c r="Q18">
        <f t="shared" si="6"/>
        <v>6.1718397532167313E-11</v>
      </c>
      <c r="R18">
        <f t="shared" si="6"/>
        <v>1.9088959591059372E-10</v>
      </c>
      <c r="S18">
        <f t="shared" si="6"/>
        <v>5.6914011126613242E-10</v>
      </c>
      <c r="T18">
        <f t="shared" si="6"/>
        <v>1.6357820903644654E-9</v>
      </c>
      <c r="U18">
        <f t="shared" si="6"/>
        <v>4.5321160515256828E-9</v>
      </c>
      <c r="V18">
        <f t="shared" si="6"/>
        <v>1.2104473776385978E-8</v>
      </c>
      <c r="W18">
        <f t="shared" si="6"/>
        <v>3.1164497191019638E-8</v>
      </c>
      <c r="X18">
        <f t="shared" si="6"/>
        <v>7.7347032019007957E-8</v>
      </c>
      <c r="Y18">
        <f t="shared" si="6"/>
        <v>1.8505315816555346E-7</v>
      </c>
      <c r="Z18">
        <f t="shared" si="6"/>
        <v>4.2679435611326127E-7</v>
      </c>
      <c r="AA18">
        <f t="shared" si="6"/>
        <v>9.488775090876285E-7</v>
      </c>
      <c r="AB18">
        <f t="shared" si="6"/>
        <v>2.0336253953361745E-6</v>
      </c>
      <c r="AC18">
        <f t="shared" si="6"/>
        <v>4.2014681825932673E-6</v>
      </c>
      <c r="AD18">
        <f t="shared" si="6"/>
        <v>8.3675924634819385E-6</v>
      </c>
      <c r="AE18">
        <f t="shared" si="6"/>
        <v>1.6064576456253412E-5</v>
      </c>
      <c r="AF18">
        <f t="shared" si="6"/>
        <v>2.9730852220930505E-5</v>
      </c>
      <c r="AG18">
        <f t="shared" si="6"/>
        <v>5.304137273577105E-5</v>
      </c>
      <c r="AH18">
        <f t="shared" si="6"/>
        <v>9.122029471011708E-5</v>
      </c>
      <c r="AI18">
        <f t="shared" si="6"/>
        <v>1.5122984442315812E-4</v>
      </c>
      <c r="AJ18">
        <f t="shared" si="6"/>
        <v>2.4168675928998249E-4</v>
      </c>
      <c r="AK18">
        <f t="shared" si="6"/>
        <v>3.7233814444831203E-4</v>
      </c>
      <c r="AL18">
        <f t="shared" si="6"/>
        <v>5.5295720397309804E-4</v>
      </c>
      <c r="AM18">
        <f t="shared" si="6"/>
        <v>7.916164847916494E-4</v>
      </c>
      <c r="AN18">
        <f t="shared" si="6"/>
        <v>1.0924648114501068E-3</v>
      </c>
      <c r="AO18">
        <f t="shared" si="6"/>
        <v>1.4533472843711469E-3</v>
      </c>
      <c r="AP18">
        <f t="shared" si="6"/>
        <v>1.8638058410704247E-3</v>
      </c>
      <c r="AQ18">
        <f t="shared" ref="AQ18:BI18" si="7">$L$6*$A$19*(1/($L$10*SQRT(2*PI())))*EXP(-0.5*((AQ21-$L$8)/$L$10)^2)</f>
        <v>2.3040996189317309E-3</v>
      </c>
      <c r="AR18">
        <f t="shared" si="7"/>
        <v>2.7458142490478878E-3</v>
      </c>
      <c r="AS18">
        <f t="shared" si="7"/>
        <v>3.1543535975082984E-3</v>
      </c>
      <c r="AT18">
        <f t="shared" si="7"/>
        <v>3.4931635114187304E-3</v>
      </c>
      <c r="AU18">
        <f t="shared" si="7"/>
        <v>3.7290376934972034E-3</v>
      </c>
      <c r="AV18">
        <f t="shared" si="7"/>
        <v>3.8374607829127815E-3</v>
      </c>
      <c r="AW18">
        <f t="shared" si="7"/>
        <v>3.8068033762724074E-3</v>
      </c>
      <c r="AX18">
        <f t="shared" si="7"/>
        <v>3.6403761471565021E-3</v>
      </c>
      <c r="AY18">
        <f t="shared" si="7"/>
        <v>3.3558411333304661E-3</v>
      </c>
      <c r="AZ18">
        <f t="shared" si="7"/>
        <v>2.9821250068820687E-3</v>
      </c>
      <c r="BA18">
        <f t="shared" si="7"/>
        <v>2.5545806298405875E-3</v>
      </c>
      <c r="BB18">
        <f t="shared" si="7"/>
        <v>2.1095154170480972E-3</v>
      </c>
      <c r="BC18">
        <f t="shared" si="7"/>
        <v>1.679249049903108E-3</v>
      </c>
      <c r="BD18">
        <f t="shared" si="7"/>
        <v>1.2885961737805411E-3</v>
      </c>
      <c r="BE18">
        <f t="shared" si="7"/>
        <v>9.5320844717180727E-4</v>
      </c>
      <c r="BF18">
        <f t="shared" si="7"/>
        <v>6.7971717830441825E-4</v>
      </c>
      <c r="BG18">
        <f t="shared" si="7"/>
        <v>4.6723775446490934E-4</v>
      </c>
      <c r="BH18">
        <f t="shared" si="7"/>
        <v>3.0961138982090543E-4</v>
      </c>
      <c r="BI18">
        <f t="shared" si="7"/>
        <v>1.9777220172662719E-4</v>
      </c>
    </row>
    <row r="19" spans="1:61" x14ac:dyDescent="0.25">
      <c r="A19">
        <f>A23-A22</f>
        <v>1.8000000000000114</v>
      </c>
      <c r="D19">
        <f>MAX(D22:D72)</f>
        <v>1.1812986488570328E-2</v>
      </c>
      <c r="H19" s="1" t="s">
        <v>19</v>
      </c>
      <c r="I19">
        <f>SUM(K19:BI19)</f>
        <v>0</v>
      </c>
      <c r="J19" s="1" t="s">
        <v>20</v>
      </c>
      <c r="K19">
        <f t="shared" ref="K19:AP19" si="8">$M$6*$A$19*(1/($M$10*SQRT(2*PI())))*EXP(-0.5*((K21-$M$8)/$M$10)^2)</f>
        <v>0</v>
      </c>
      <c r="L19">
        <f t="shared" si="8"/>
        <v>0</v>
      </c>
      <c r="M19">
        <f t="shared" si="8"/>
        <v>0</v>
      </c>
      <c r="N19">
        <f t="shared" si="8"/>
        <v>0</v>
      </c>
      <c r="O19">
        <f t="shared" si="8"/>
        <v>0</v>
      </c>
      <c r="P19">
        <f t="shared" si="8"/>
        <v>0</v>
      </c>
      <c r="Q19">
        <f t="shared" si="8"/>
        <v>0</v>
      </c>
      <c r="R19">
        <f t="shared" si="8"/>
        <v>0</v>
      </c>
      <c r="S19">
        <f t="shared" si="8"/>
        <v>0</v>
      </c>
      <c r="T19">
        <f t="shared" si="8"/>
        <v>0</v>
      </c>
      <c r="U19">
        <f t="shared" si="8"/>
        <v>0</v>
      </c>
      <c r="V19">
        <f t="shared" si="8"/>
        <v>0</v>
      </c>
      <c r="W19">
        <f t="shared" si="8"/>
        <v>0</v>
      </c>
      <c r="X19">
        <f t="shared" si="8"/>
        <v>0</v>
      </c>
      <c r="Y19">
        <f t="shared" si="8"/>
        <v>0</v>
      </c>
      <c r="Z19">
        <f t="shared" si="8"/>
        <v>0</v>
      </c>
      <c r="AA19">
        <f t="shared" si="8"/>
        <v>0</v>
      </c>
      <c r="AB19">
        <f t="shared" si="8"/>
        <v>0</v>
      </c>
      <c r="AC19">
        <f t="shared" si="8"/>
        <v>0</v>
      </c>
      <c r="AD19">
        <f t="shared" si="8"/>
        <v>0</v>
      </c>
      <c r="AE19">
        <f t="shared" si="8"/>
        <v>0</v>
      </c>
      <c r="AF19">
        <f t="shared" si="8"/>
        <v>0</v>
      </c>
      <c r="AG19">
        <f t="shared" si="8"/>
        <v>0</v>
      </c>
      <c r="AH19">
        <f t="shared" si="8"/>
        <v>0</v>
      </c>
      <c r="AI19">
        <f t="shared" si="8"/>
        <v>0</v>
      </c>
      <c r="AJ19">
        <f t="shared" si="8"/>
        <v>0</v>
      </c>
      <c r="AK19">
        <f t="shared" si="8"/>
        <v>0</v>
      </c>
      <c r="AL19">
        <f t="shared" si="8"/>
        <v>0</v>
      </c>
      <c r="AM19">
        <f t="shared" si="8"/>
        <v>0</v>
      </c>
      <c r="AN19">
        <f t="shared" si="8"/>
        <v>0</v>
      </c>
      <c r="AO19">
        <f t="shared" si="8"/>
        <v>0</v>
      </c>
      <c r="AP19">
        <f t="shared" si="8"/>
        <v>0</v>
      </c>
      <c r="AQ19">
        <f t="shared" ref="AQ19:BI19" si="9">$M$6*$A$19*(1/($M$10*SQRT(2*PI())))*EXP(-0.5*((AQ21-$M$8)/$M$10)^2)</f>
        <v>0</v>
      </c>
      <c r="AR19">
        <f t="shared" si="9"/>
        <v>0</v>
      </c>
      <c r="AS19">
        <f t="shared" si="9"/>
        <v>0</v>
      </c>
      <c r="AT19">
        <f t="shared" si="9"/>
        <v>0</v>
      </c>
      <c r="AU19">
        <f t="shared" si="9"/>
        <v>0</v>
      </c>
      <c r="AV19">
        <f t="shared" si="9"/>
        <v>0</v>
      </c>
      <c r="AW19">
        <f t="shared" si="9"/>
        <v>0</v>
      </c>
      <c r="AX19">
        <f t="shared" si="9"/>
        <v>0</v>
      </c>
      <c r="AY19">
        <f t="shared" si="9"/>
        <v>0</v>
      </c>
      <c r="AZ19">
        <f t="shared" si="9"/>
        <v>0</v>
      </c>
      <c r="BA19">
        <f t="shared" si="9"/>
        <v>0</v>
      </c>
      <c r="BB19">
        <f t="shared" si="9"/>
        <v>0</v>
      </c>
      <c r="BC19">
        <f t="shared" si="9"/>
        <v>0</v>
      </c>
      <c r="BD19">
        <f t="shared" si="9"/>
        <v>0</v>
      </c>
      <c r="BE19">
        <f t="shared" si="9"/>
        <v>0</v>
      </c>
      <c r="BF19">
        <f t="shared" si="9"/>
        <v>0</v>
      </c>
      <c r="BG19">
        <f t="shared" si="9"/>
        <v>0</v>
      </c>
      <c r="BH19">
        <f t="shared" si="9"/>
        <v>0</v>
      </c>
      <c r="BI19">
        <f t="shared" si="9"/>
        <v>0</v>
      </c>
    </row>
    <row r="20" spans="1:61" x14ac:dyDescent="0.25">
      <c r="D20" s="1" t="s">
        <v>42</v>
      </c>
      <c r="J20" s="6" t="s">
        <v>16</v>
      </c>
      <c r="K20" s="7">
        <f>K17+K18+K19</f>
        <v>3.2633573270350883E-14</v>
      </c>
      <c r="L20" s="7">
        <f t="shared" ref="L20:BI20" si="10">L17+L18+L19</f>
        <v>1.2578137426658676E-13</v>
      </c>
      <c r="M20" s="7">
        <f t="shared" si="10"/>
        <v>4.6734474031393578E-13</v>
      </c>
      <c r="N20" s="7">
        <f t="shared" si="10"/>
        <v>1.6738930333791837E-12</v>
      </c>
      <c r="O20" s="7">
        <f t="shared" si="10"/>
        <v>5.7794613409365554E-12</v>
      </c>
      <c r="P20" s="7">
        <f t="shared" si="10"/>
        <v>1.9236069739535752E-11</v>
      </c>
      <c r="Q20" s="7">
        <f t="shared" si="10"/>
        <v>6.1718397532167313E-11</v>
      </c>
      <c r="R20" s="7">
        <f t="shared" si="10"/>
        <v>1.9088959591059372E-10</v>
      </c>
      <c r="S20" s="7">
        <f t="shared" si="10"/>
        <v>5.6914011126613242E-10</v>
      </c>
      <c r="T20" s="7">
        <f t="shared" si="10"/>
        <v>1.6357820903644654E-9</v>
      </c>
      <c r="U20" s="7">
        <f t="shared" si="10"/>
        <v>4.5321160515256828E-9</v>
      </c>
      <c r="V20" s="7">
        <f t="shared" si="10"/>
        <v>1.2104473776385978E-8</v>
      </c>
      <c r="W20" s="7">
        <f t="shared" si="10"/>
        <v>3.1164497191019638E-8</v>
      </c>
      <c r="X20" s="7">
        <f t="shared" si="10"/>
        <v>7.7347032019007957E-8</v>
      </c>
      <c r="Y20" s="7">
        <f t="shared" si="10"/>
        <v>1.8505315816555346E-7</v>
      </c>
      <c r="Z20" s="7">
        <f t="shared" si="10"/>
        <v>4.2679435611326127E-7</v>
      </c>
      <c r="AA20" s="7">
        <f t="shared" si="10"/>
        <v>9.488775090876285E-7</v>
      </c>
      <c r="AB20" s="7">
        <f t="shared" si="10"/>
        <v>2.0336253953361745E-6</v>
      </c>
      <c r="AC20" s="7">
        <f t="shared" si="10"/>
        <v>4.2014681825932673E-6</v>
      </c>
      <c r="AD20" s="7">
        <f t="shared" si="10"/>
        <v>8.3675924634819385E-6</v>
      </c>
      <c r="AE20" s="7">
        <f t="shared" si="10"/>
        <v>1.6064576456253412E-5</v>
      </c>
      <c r="AF20" s="7">
        <f t="shared" si="10"/>
        <v>2.9730852220930505E-5</v>
      </c>
      <c r="AG20" s="7">
        <f t="shared" si="10"/>
        <v>5.304137273577105E-5</v>
      </c>
      <c r="AH20" s="7">
        <f t="shared" si="10"/>
        <v>9.122029471011708E-5</v>
      </c>
      <c r="AI20" s="7">
        <f t="shared" si="10"/>
        <v>1.5122984442315812E-4</v>
      </c>
      <c r="AJ20" s="7">
        <f t="shared" si="10"/>
        <v>2.4168675928998249E-4</v>
      </c>
      <c r="AK20" s="7">
        <f t="shared" si="10"/>
        <v>3.7233814444831203E-4</v>
      </c>
      <c r="AL20" s="7">
        <f t="shared" si="10"/>
        <v>5.5295720397309804E-4</v>
      </c>
      <c r="AM20" s="7">
        <f t="shared" si="10"/>
        <v>7.916164847916494E-4</v>
      </c>
      <c r="AN20" s="7">
        <f t="shared" si="10"/>
        <v>1.0924648114501068E-3</v>
      </c>
      <c r="AO20" s="7">
        <f t="shared" si="10"/>
        <v>1.4533472843711469E-3</v>
      </c>
      <c r="AP20" s="7">
        <f t="shared" si="10"/>
        <v>1.8638058410704247E-3</v>
      </c>
      <c r="AQ20" s="7">
        <f t="shared" si="10"/>
        <v>2.3040996189317309E-3</v>
      </c>
      <c r="AR20" s="7">
        <f t="shared" si="10"/>
        <v>2.7458142490478878E-3</v>
      </c>
      <c r="AS20" s="7">
        <f t="shared" si="10"/>
        <v>3.1543535975082984E-3</v>
      </c>
      <c r="AT20" s="7">
        <f t="shared" si="10"/>
        <v>3.4931635114187304E-3</v>
      </c>
      <c r="AU20" s="7">
        <f t="shared" si="10"/>
        <v>3.7290376934972034E-3</v>
      </c>
      <c r="AV20" s="7">
        <f t="shared" si="10"/>
        <v>3.8374607829127815E-3</v>
      </c>
      <c r="AW20" s="7">
        <f t="shared" si="10"/>
        <v>3.8068033762724074E-3</v>
      </c>
      <c r="AX20" s="7">
        <f t="shared" si="10"/>
        <v>3.6403761471565021E-3</v>
      </c>
      <c r="AY20" s="7">
        <f t="shared" si="10"/>
        <v>3.3558411333304661E-3</v>
      </c>
      <c r="AZ20" s="7">
        <f t="shared" si="10"/>
        <v>2.9821250068820687E-3</v>
      </c>
      <c r="BA20" s="7">
        <f t="shared" si="10"/>
        <v>2.5545806298405875E-3</v>
      </c>
      <c r="BB20" s="7">
        <f t="shared" si="10"/>
        <v>2.1095154170480972E-3</v>
      </c>
      <c r="BC20" s="7">
        <f t="shared" si="10"/>
        <v>1.679249049903108E-3</v>
      </c>
      <c r="BD20" s="7">
        <f t="shared" si="10"/>
        <v>1.2885961737805411E-3</v>
      </c>
      <c r="BE20" s="7">
        <f t="shared" si="10"/>
        <v>9.5320844717180727E-4</v>
      </c>
      <c r="BF20" s="7">
        <f t="shared" si="10"/>
        <v>6.7971717830441825E-4</v>
      </c>
      <c r="BG20" s="7">
        <f t="shared" si="10"/>
        <v>4.6723775446490934E-4</v>
      </c>
      <c r="BH20" s="7">
        <f t="shared" si="10"/>
        <v>3.0961138982090543E-4</v>
      </c>
      <c r="BI20" s="7">
        <f t="shared" si="10"/>
        <v>0.85958246462077592</v>
      </c>
    </row>
    <row r="21" spans="1:61" x14ac:dyDescent="0.25">
      <c r="A21" s="1" t="s">
        <v>0</v>
      </c>
      <c r="B21" s="1" t="s">
        <v>9</v>
      </c>
      <c r="C21" s="1" t="s">
        <v>43</v>
      </c>
      <c r="D21" s="1" t="s">
        <v>17</v>
      </c>
      <c r="E21" s="1" t="s">
        <v>29</v>
      </c>
      <c r="F21" s="1" t="s">
        <v>2</v>
      </c>
      <c r="G21" s="1" t="s">
        <v>13</v>
      </c>
      <c r="H21" s="1" t="s">
        <v>1</v>
      </c>
      <c r="J21" s="4" t="s">
        <v>0</v>
      </c>
      <c r="K21" s="5">
        <v>185</v>
      </c>
      <c r="L21" s="5">
        <v>186.8</v>
      </c>
      <c r="M21" s="5">
        <v>188.6</v>
      </c>
      <c r="N21" s="5">
        <v>190.4</v>
      </c>
      <c r="O21" s="5">
        <v>192.2</v>
      </c>
      <c r="P21" s="5">
        <v>194</v>
      </c>
      <c r="Q21" s="5">
        <v>195.8</v>
      </c>
      <c r="R21" s="5">
        <v>197.6</v>
      </c>
      <c r="S21" s="5">
        <v>199.4</v>
      </c>
      <c r="T21" s="5">
        <v>201.2</v>
      </c>
      <c r="U21" s="5">
        <v>203</v>
      </c>
      <c r="V21" s="5">
        <v>204.8</v>
      </c>
      <c r="W21" s="5">
        <v>206.6</v>
      </c>
      <c r="X21" s="5">
        <v>208.4</v>
      </c>
      <c r="Y21" s="5">
        <v>210.2</v>
      </c>
      <c r="Z21" s="5">
        <v>212</v>
      </c>
      <c r="AA21" s="5">
        <v>213.8</v>
      </c>
      <c r="AB21" s="5">
        <v>215.6</v>
      </c>
      <c r="AC21" s="5">
        <v>217.4</v>
      </c>
      <c r="AD21" s="5">
        <v>219.2</v>
      </c>
      <c r="AE21" s="5">
        <v>221</v>
      </c>
      <c r="AF21" s="5">
        <v>222.8</v>
      </c>
      <c r="AG21" s="5">
        <v>224.6</v>
      </c>
      <c r="AH21" s="5">
        <v>226.4</v>
      </c>
      <c r="AI21" s="5">
        <v>228.2</v>
      </c>
      <c r="AJ21" s="5">
        <v>230</v>
      </c>
      <c r="AK21" s="5">
        <v>231.8</v>
      </c>
      <c r="AL21" s="5">
        <v>233.6</v>
      </c>
      <c r="AM21" s="5">
        <v>235.4</v>
      </c>
      <c r="AN21" s="5">
        <v>237.2</v>
      </c>
      <c r="AO21" s="5">
        <v>239</v>
      </c>
      <c r="AP21" s="5">
        <v>240.8</v>
      </c>
      <c r="AQ21" s="5">
        <v>242.6</v>
      </c>
      <c r="AR21" s="5">
        <v>244.4</v>
      </c>
      <c r="AS21" s="5">
        <v>246.2</v>
      </c>
      <c r="AT21" s="5">
        <v>248</v>
      </c>
      <c r="AU21" s="5">
        <v>249.8</v>
      </c>
      <c r="AV21" s="5">
        <v>251.6</v>
      </c>
      <c r="AW21" s="5">
        <v>253.4</v>
      </c>
      <c r="AX21" s="5">
        <v>255.2</v>
      </c>
      <c r="AY21" s="5">
        <v>257</v>
      </c>
      <c r="AZ21" s="5">
        <v>258.8</v>
      </c>
      <c r="BA21" s="5">
        <v>260.60000000000002</v>
      </c>
      <c r="BB21" s="5">
        <v>262.39999999999998</v>
      </c>
      <c r="BC21" s="5">
        <v>264.2</v>
      </c>
      <c r="BD21" s="5">
        <v>266</v>
      </c>
      <c r="BE21" s="5">
        <v>267.8</v>
      </c>
      <c r="BF21" s="5">
        <v>269.60000000000002</v>
      </c>
      <c r="BG21" s="5">
        <v>271.39999999999998</v>
      </c>
      <c r="BH21" s="5">
        <v>273.2</v>
      </c>
      <c r="BI21" s="5">
        <v>275</v>
      </c>
    </row>
    <row r="22" spans="1:61" x14ac:dyDescent="0.25">
      <c r="A22">
        <v>185</v>
      </c>
      <c r="B22">
        <v>1.512857759712006E-3</v>
      </c>
      <c r="C22" s="10">
        <f>2*$G$9/($G$11-A22)</f>
        <v>7.9545454545454541</v>
      </c>
      <c r="F22">
        <f t="shared" ref="F22:F53" si="11">SUM(K22:BI22)</f>
        <v>5.6725381489797233E-4</v>
      </c>
      <c r="G22">
        <f>(B22-F22)^2</f>
        <v>8.9416682044786208E-7</v>
      </c>
      <c r="H22">
        <v>6.1740182184426642E-4</v>
      </c>
      <c r="K22">
        <f>K$20*H72</f>
        <v>3.2633573270350883E-14</v>
      </c>
      <c r="L22">
        <f>L$20*H71</f>
        <v>1.1357092447485784E-13</v>
      </c>
      <c r="M22">
        <f>M$20*H70</f>
        <v>2.3236567924337149E-13</v>
      </c>
      <c r="N22">
        <f>N$20*H69</f>
        <v>4.8641555313329323E-13</v>
      </c>
      <c r="O22">
        <f>O$20*H68</f>
        <v>1.0355035739180235E-12</v>
      </c>
      <c r="P22">
        <f t="shared" ref="P22:P27" si="12">P$20*H67</f>
        <v>2.3159454321262404E-12</v>
      </c>
      <c r="Q22">
        <f t="shared" ref="Q22:Q28" si="13">Q$20*H66</f>
        <v>5.458349622679026E-12</v>
      </c>
      <c r="R22">
        <f t="shared" ref="R22:R29" si="14">R$20*H65</f>
        <v>1.3318398125646966E-11</v>
      </c>
      <c r="S22">
        <f t="shared" ref="S22:S30" si="15">S$20*H64</f>
        <v>3.2984009215526832E-11</v>
      </c>
      <c r="T22">
        <f t="shared" ref="T22:T31" si="16">T$20*H63</f>
        <v>8.1938106814516434E-11</v>
      </c>
      <c r="U22">
        <f t="shared" ref="U22:U32" si="17">U$20*H62</f>
        <v>2.0044874771181476E-10</v>
      </c>
      <c r="V22">
        <f t="shared" ref="V22:V33" si="18">V$20*H61</f>
        <v>4.8035703130518367E-10</v>
      </c>
      <c r="W22">
        <f t="shared" ref="W22:W34" si="19">W$20*H60</f>
        <v>1.1313353043466506E-9</v>
      </c>
      <c r="X22">
        <f>X$20*H59</f>
        <v>2.6146707836084718E-9</v>
      </c>
      <c r="Y22">
        <f t="shared" ref="Y22:Y34" si="20">Y$20*H58</f>
        <v>3.7265633677219036E-9</v>
      </c>
      <c r="Z22">
        <f t="shared" ref="Z22:Z35" si="21">Z$20*H57</f>
        <v>2.5765475518860022E-9</v>
      </c>
      <c r="AA22">
        <f t="shared" ref="AA22:AA36" si="22">AA$20*H56</f>
        <v>2.1146209000073852E-9</v>
      </c>
      <c r="AB22">
        <f t="shared" ref="AB22:AB37" si="23">AB$20*H55</f>
        <v>3.3539465447813185E-9</v>
      </c>
      <c r="AC22">
        <f t="shared" ref="AC22:AC38" si="24">AC$20*H54</f>
        <v>5.9349888686162717E-9</v>
      </c>
      <c r="AD22">
        <f t="shared" ref="AD22:AD39" si="25">AD$20*H53</f>
        <v>9.7591265603920352E-9</v>
      </c>
      <c r="AE22">
        <f t="shared" ref="AE22:AE40" si="26">AE$20*H52</f>
        <v>1.7722763294169897E-8</v>
      </c>
      <c r="AF22">
        <f t="shared" ref="AF22:AF41" si="27">AF$20*H51</f>
        <v>3.058049723580342E-8</v>
      </c>
      <c r="AG22">
        <f t="shared" ref="AG22:AG42" si="28">AG$20*H50</f>
        <v>5.0188299064711727E-8</v>
      </c>
      <c r="AH22">
        <f t="shared" ref="AH22:AH43" si="29">AH$20*H49</f>
        <v>9.3408441144015807E-8</v>
      </c>
      <c r="AI22">
        <f t="shared" ref="AI22:AI44" si="30">AI$20*H48</f>
        <v>1.4865555053035506E-7</v>
      </c>
      <c r="AJ22">
        <f t="shared" ref="AJ22:AJ45" si="31">AJ$20*H47</f>
        <v>2.1168936665204365E-7</v>
      </c>
      <c r="AK22">
        <f t="shared" ref="AK22:AK46" si="32">AK$20*H46</f>
        <v>3.1744866904352872E-7</v>
      </c>
      <c r="AL22">
        <f t="shared" ref="AL22:AL47" si="33">AL$20*H45</f>
        <v>4.5859555476854927E-7</v>
      </c>
      <c r="AM22">
        <f t="shared" ref="AM22:AM48" si="34">AM$20*H44</f>
        <v>7.0777817151140624E-7</v>
      </c>
      <c r="AN22">
        <f t="shared" ref="AN22:AN49" si="35">AN$20*H43</f>
        <v>9.2484462922801981E-7</v>
      </c>
      <c r="AO22">
        <f t="shared" ref="AO22:AO50" si="36">AO$20*H42</f>
        <v>1.1535857221728271E-6</v>
      </c>
      <c r="AP22">
        <f t="shared" ref="AP22:AP51" si="37">AP$20*H41</f>
        <v>1.4041304731338485E-6</v>
      </c>
      <c r="AQ22">
        <f t="shared" ref="AQ22:AQ52" si="38">AQ$20*H40</f>
        <v>1.8587177607661887E-6</v>
      </c>
      <c r="AR22">
        <f t="shared" ref="AR22:AR53" si="39">AR$20*H39</f>
        <v>2.1941596253374682E-6</v>
      </c>
      <c r="AS22">
        <f t="shared" ref="AS22:AS54" si="40">AS$20*H38</f>
        <v>2.2956208538621595E-6</v>
      </c>
      <c r="AT22">
        <f t="shared" ref="AT22:AT55" si="41">AT$20*H37</f>
        <v>2.5367633131652322E-6</v>
      </c>
      <c r="AU22">
        <f t="shared" ref="AU22:AU56" si="42">AU$20*H36</f>
        <v>2.6294273036721285E-6</v>
      </c>
      <c r="AV22">
        <f t="shared" ref="AV22:AV57" si="43">AV$20*H35</f>
        <v>3.0238826374308806E-6</v>
      </c>
      <c r="AW22">
        <f t="shared" ref="AW22:AW58" si="44">AW$20*H34</f>
        <v>2.8134124514584079E-6</v>
      </c>
      <c r="AX22">
        <f t="shared" ref="AX22:AX59" si="45">AX$20*H33</f>
        <v>2.6789162447725876E-6</v>
      </c>
      <c r="AY22">
        <f t="shared" ref="AY22:AY60" si="46">AY$20*H32</f>
        <v>2.2810906236757062E-6</v>
      </c>
      <c r="AZ22">
        <f t="shared" ref="AZ22:AZ61" si="47">AZ$20*H31</f>
        <v>2.0642836040634196E-6</v>
      </c>
      <c r="BA22">
        <f t="shared" ref="BA22:BA62" si="48">BA$20*H30</f>
        <v>1.7817375206537379E-6</v>
      </c>
      <c r="BB22">
        <f t="shared" ref="BB22:BB63" si="49">BB$20*H29</f>
        <v>1.4543809200233883E-6</v>
      </c>
      <c r="BC22">
        <f t="shared" ref="BC22:BC64" si="50">BC$20*H28</f>
        <v>1.1004954120879662E-6</v>
      </c>
      <c r="BD22">
        <f t="shared" ref="BD22:BD65" si="51">BD$20*H27</f>
        <v>8.0868439829710086E-7</v>
      </c>
      <c r="BE22">
        <f t="shared" ref="BE22:BE66" si="52">BE$20*H26</f>
        <v>5.9229297462260835E-7</v>
      </c>
      <c r="BF22">
        <f t="shared" ref="BF22:BF67" si="53">BF$20*H25</f>
        <v>4.1303012749290168E-7</v>
      </c>
      <c r="BG22">
        <f t="shared" ref="BG22:BG68" si="54">BG$20*H24</f>
        <v>2.7928460664230151E-7</v>
      </c>
      <c r="BH22">
        <f t="shared" ref="BH22:BH69" si="55">BH$20*H23</f>
        <v>1.8919617895822371E-7</v>
      </c>
      <c r="BI22">
        <f t="shared" ref="BI22:BI70" si="56">BI$20*H22</f>
        <v>5.3070777968225176E-4</v>
      </c>
    </row>
    <row r="23" spans="1:61" x14ac:dyDescent="0.25">
      <c r="A23">
        <v>186.8</v>
      </c>
      <c r="B23">
        <v>1.3653104078302123E-3</v>
      </c>
      <c r="C23" s="10">
        <f>2*$G$9/($G$11-A23)</f>
        <v>8.1206496519721583</v>
      </c>
      <c r="D23">
        <f>(B23-B22)/$A$19*$G$9/((C23/2)^2)</f>
        <v>-1.7402249925659494E-3</v>
      </c>
      <c r="E23">
        <f>D23/D$19</f>
        <v>-0.14731456725610467</v>
      </c>
      <c r="F23">
        <f t="shared" si="11"/>
        <v>5.6239050395673611E-4</v>
      </c>
      <c r="G23">
        <f t="shared" ref="G23:G72" si="57">(B23-F23)^2</f>
        <v>6.4468037203619223E-7</v>
      </c>
      <c r="H23">
        <v>6.1107628846491775E-4</v>
      </c>
      <c r="K23">
        <f>K$20</f>
        <v>3.2633573270350883E-14</v>
      </c>
      <c r="L23">
        <f>L$20*H72</f>
        <v>1.2578137426658676E-13</v>
      </c>
      <c r="M23">
        <f>M$20*H71</f>
        <v>4.2197642151231961E-13</v>
      </c>
      <c r="N23">
        <f>N$20*H70</f>
        <v>8.3226632960632725E-13</v>
      </c>
      <c r="O23">
        <f>O$20*H69</f>
        <v>1.679450137437378E-12</v>
      </c>
      <c r="P23">
        <f t="shared" si="12"/>
        <v>3.4465182459716497E-12</v>
      </c>
      <c r="Q23">
        <f t="shared" si="13"/>
        <v>7.4306468409707475E-12</v>
      </c>
      <c r="R23">
        <f t="shared" si="14"/>
        <v>1.6882197132044559E-11</v>
      </c>
      <c r="S23">
        <f t="shared" si="15"/>
        <v>3.9708998046533647E-11</v>
      </c>
      <c r="T23">
        <f t="shared" si="16"/>
        <v>9.4800296930654808E-11</v>
      </c>
      <c r="U23">
        <f t="shared" si="17"/>
        <v>2.2701862999548763E-10</v>
      </c>
      <c r="V23">
        <f t="shared" si="18"/>
        <v>5.353628597772285E-10</v>
      </c>
      <c r="W23">
        <f t="shared" si="19"/>
        <v>1.2367398723273153E-9</v>
      </c>
      <c r="X23">
        <f t="shared" ref="X23:X33" si="58">X$20*H60</f>
        <v>2.8078562433778033E-9</v>
      </c>
      <c r="Y23">
        <f t="shared" si="20"/>
        <v>6.2556128327075789E-9</v>
      </c>
      <c r="Z23">
        <f t="shared" si="21"/>
        <v>8.5946991059685352E-9</v>
      </c>
      <c r="AA23">
        <f t="shared" si="22"/>
        <v>5.7283513431246414E-9</v>
      </c>
      <c r="AB23">
        <f t="shared" si="23"/>
        <v>4.5320357186024527E-9</v>
      </c>
      <c r="AC23">
        <f t="shared" si="24"/>
        <v>6.9292504540581315E-9</v>
      </c>
      <c r="AD23">
        <f t="shared" si="25"/>
        <v>1.1820050984470424E-8</v>
      </c>
      <c r="AE23">
        <f t="shared" si="26"/>
        <v>1.8736122183277699E-8</v>
      </c>
      <c r="AF23">
        <f t="shared" si="27"/>
        <v>3.2799673111853931E-8</v>
      </c>
      <c r="AG23">
        <f t="shared" si="28"/>
        <v>5.45571832343089E-8</v>
      </c>
      <c r="AH23">
        <f t="shared" si="29"/>
        <v>8.63135924948445E-8</v>
      </c>
      <c r="AI23">
        <f t="shared" si="30"/>
        <v>1.5485746967722225E-7</v>
      </c>
      <c r="AJ23">
        <f t="shared" si="31"/>
        <v>2.3757267221421551E-7</v>
      </c>
      <c r="AK23">
        <f t="shared" si="32"/>
        <v>3.2612471701062388E-7</v>
      </c>
      <c r="AL23">
        <f t="shared" si="33"/>
        <v>4.7144116458811767E-7</v>
      </c>
      <c r="AM23">
        <f t="shared" si="34"/>
        <v>6.565278441053047E-7</v>
      </c>
      <c r="AN23">
        <f t="shared" si="35"/>
        <v>9.7676433164756453E-7</v>
      </c>
      <c r="AO23">
        <f t="shared" si="36"/>
        <v>1.2303558121653689E-6</v>
      </c>
      <c r="AP23">
        <f t="shared" si="37"/>
        <v>1.4793847487673775E-6</v>
      </c>
      <c r="AQ23">
        <f t="shared" si="38"/>
        <v>1.735833431136825E-6</v>
      </c>
      <c r="AR23">
        <f t="shared" si="39"/>
        <v>2.2150490675557042E-6</v>
      </c>
      <c r="AS23">
        <f t="shared" si="40"/>
        <v>2.5206203624628349E-6</v>
      </c>
      <c r="AT23">
        <f t="shared" si="41"/>
        <v>2.5421940676205717E-6</v>
      </c>
      <c r="AU23">
        <f t="shared" si="42"/>
        <v>2.7080570329305885E-6</v>
      </c>
      <c r="AV23">
        <f t="shared" si="43"/>
        <v>2.7058788322139166E-6</v>
      </c>
      <c r="AW23">
        <f t="shared" si="44"/>
        <v>2.9997248922726044E-6</v>
      </c>
      <c r="AX23">
        <f t="shared" si="45"/>
        <v>2.6904146518938569E-6</v>
      </c>
      <c r="AY23">
        <f t="shared" si="46"/>
        <v>2.4695297858099471E-6</v>
      </c>
      <c r="AZ23">
        <f t="shared" si="47"/>
        <v>2.0270618070279378E-6</v>
      </c>
      <c r="BA23">
        <f t="shared" si="48"/>
        <v>1.7683292609357975E-6</v>
      </c>
      <c r="BB23">
        <f t="shared" si="49"/>
        <v>1.471318902620294E-6</v>
      </c>
      <c r="BC23">
        <f t="shared" si="50"/>
        <v>1.1577387671164855E-6</v>
      </c>
      <c r="BD23">
        <f t="shared" si="51"/>
        <v>8.4448115505047719E-7</v>
      </c>
      <c r="BE23">
        <f t="shared" si="52"/>
        <v>5.9820509732797657E-7</v>
      </c>
      <c r="BF23">
        <f t="shared" si="53"/>
        <v>4.2235432410876044E-7</v>
      </c>
      <c r="BG23">
        <f t="shared" si="54"/>
        <v>2.8391701056834124E-7</v>
      </c>
      <c r="BH23">
        <f t="shared" si="55"/>
        <v>1.8506572808341394E-7</v>
      </c>
      <c r="BI23">
        <f t="shared" si="56"/>
        <v>5.2527046210999024E-4</v>
      </c>
    </row>
    <row r="24" spans="1:61" x14ac:dyDescent="0.25">
      <c r="A24">
        <v>188.6</v>
      </c>
      <c r="B24">
        <v>1.2817694099430575E-3</v>
      </c>
      <c r="C24" s="10">
        <f t="shared" ref="C24:C72" si="59">2*$G$9/($G$11-A24)</f>
        <v>8.293838862559241</v>
      </c>
      <c r="D24">
        <f t="shared" ref="D24:D72" si="60">(B24-B23)/$A$19*$G$9/((C24/2)^2)</f>
        <v>-9.4459143287212654E-4</v>
      </c>
      <c r="E24">
        <f t="shared" ref="E24:E72" si="61">D24/D$19</f>
        <v>-7.9962119129321566E-2</v>
      </c>
      <c r="F24">
        <f t="shared" si="11"/>
        <v>5.5154065978147478E-4</v>
      </c>
      <c r="G24">
        <f t="shared" si="57"/>
        <v>5.332340275625471E-7</v>
      </c>
      <c r="H24">
        <v>5.9773552966014957E-4</v>
      </c>
      <c r="K24">
        <f t="shared" ref="K24:Z72" si="62">K$20</f>
        <v>3.2633573270350883E-14</v>
      </c>
      <c r="L24">
        <f t="shared" si="62"/>
        <v>1.2578137426658676E-13</v>
      </c>
      <c r="M24">
        <f>M$20*H71</f>
        <v>4.2197642151231961E-13</v>
      </c>
      <c r="N24">
        <f>N$20*H71</f>
        <v>1.5113969010227186E-12</v>
      </c>
      <c r="O24">
        <f>O$20*H70</f>
        <v>2.8735713581486174E-12</v>
      </c>
      <c r="P24">
        <f t="shared" si="12"/>
        <v>5.5897977444699282E-12</v>
      </c>
      <c r="Q24">
        <f t="shared" si="13"/>
        <v>1.1058058433296154E-11</v>
      </c>
      <c r="R24">
        <f t="shared" si="14"/>
        <v>2.2982339619040749E-11</v>
      </c>
      <c r="S24">
        <f t="shared" si="15"/>
        <v>5.0334516704875023E-11</v>
      </c>
      <c r="T24">
        <f t="shared" si="16"/>
        <v>1.1412878225422407E-10</v>
      </c>
      <c r="U24">
        <f t="shared" si="17"/>
        <v>2.6265475697505222E-10</v>
      </c>
      <c r="V24">
        <f t="shared" si="18"/>
        <v>6.063262772378456E-10</v>
      </c>
      <c r="W24">
        <f t="shared" si="19"/>
        <v>1.378359327957923E-9</v>
      </c>
      <c r="X24">
        <f t="shared" si="58"/>
        <v>3.0694593889244434E-9</v>
      </c>
      <c r="Y24">
        <f t="shared" si="20"/>
        <v>6.717810004451594E-9</v>
      </c>
      <c r="Z24">
        <f t="shared" si="21"/>
        <v>1.4427531405007192E-8</v>
      </c>
      <c r="AA24">
        <f t="shared" si="22"/>
        <v>1.9108304883171561E-8</v>
      </c>
      <c r="AB24">
        <f t="shared" si="23"/>
        <v>1.2276948977310563E-8</v>
      </c>
      <c r="AC24">
        <f t="shared" si="24"/>
        <v>9.3631815956629291E-9</v>
      </c>
      <c r="AD24">
        <f t="shared" si="25"/>
        <v>1.3800210154434156E-8</v>
      </c>
      <c r="AE24">
        <f t="shared" si="26"/>
        <v>2.2692801255024745E-8</v>
      </c>
      <c r="AF24">
        <f t="shared" si="27"/>
        <v>3.4675105275339476E-8</v>
      </c>
      <c r="AG24">
        <f t="shared" si="28"/>
        <v>5.851630737690445E-8</v>
      </c>
      <c r="AH24">
        <f t="shared" si="29"/>
        <v>9.382717822895296E-8</v>
      </c>
      <c r="AI24">
        <f t="shared" si="30"/>
        <v>1.4309525315698738E-7</v>
      </c>
      <c r="AJ24">
        <f t="shared" si="31"/>
        <v>2.4748421940718011E-7</v>
      </c>
      <c r="AK24">
        <f t="shared" si="32"/>
        <v>3.6600005810717356E-7</v>
      </c>
      <c r="AL24">
        <f t="shared" si="33"/>
        <v>4.8432591275843959E-7</v>
      </c>
      <c r="AM24">
        <f t="shared" si="34"/>
        <v>6.7491768769049934E-7</v>
      </c>
      <c r="AN24">
        <f t="shared" si="35"/>
        <v>9.0603667457862518E-7</v>
      </c>
      <c r="AO24">
        <f t="shared" si="36"/>
        <v>1.2994265572602552E-6</v>
      </c>
      <c r="AP24">
        <f t="shared" si="37"/>
        <v>1.5778364703113533E-6</v>
      </c>
      <c r="AQ24">
        <f t="shared" si="38"/>
        <v>1.8288653038723529E-6</v>
      </c>
      <c r="AR24">
        <f t="shared" si="39"/>
        <v>2.0686068128421499E-6</v>
      </c>
      <c r="AS24">
        <f t="shared" si="40"/>
        <v>2.5446178660207984E-6</v>
      </c>
      <c r="AT24">
        <f t="shared" si="41"/>
        <v>2.7913608300760785E-6</v>
      </c>
      <c r="AU24">
        <f t="shared" si="42"/>
        <v>2.7138544964623949E-6</v>
      </c>
      <c r="AV24">
        <f t="shared" si="43"/>
        <v>2.7867947486517069E-6</v>
      </c>
      <c r="AW24">
        <f t="shared" si="44"/>
        <v>2.6842616138574085E-6</v>
      </c>
      <c r="AX24">
        <f t="shared" si="45"/>
        <v>2.8685818169452456E-6</v>
      </c>
      <c r="AY24">
        <f t="shared" si="46"/>
        <v>2.4801294672784333E-6</v>
      </c>
      <c r="AZ24">
        <f t="shared" si="47"/>
        <v>2.194515841754166E-6</v>
      </c>
      <c r="BA24">
        <f t="shared" si="48"/>
        <v>1.7364439169293382E-6</v>
      </c>
      <c r="BB24">
        <f t="shared" si="49"/>
        <v>1.460246662323637E-6</v>
      </c>
      <c r="BC24">
        <f t="shared" si="50"/>
        <v>1.1712220016798672E-6</v>
      </c>
      <c r="BD24">
        <f t="shared" si="51"/>
        <v>8.8840767581782093E-7</v>
      </c>
      <c r="BE24">
        <f t="shared" si="52"/>
        <v>6.2468489884606181E-7</v>
      </c>
      <c r="BF24">
        <f t="shared" si="53"/>
        <v>4.2657016102775292E-7</v>
      </c>
      <c r="BG24">
        <f t="shared" si="54"/>
        <v>2.9032646560058111E-7</v>
      </c>
      <c r="BH24">
        <f t="shared" si="55"/>
        <v>1.8813535378049723E-7</v>
      </c>
      <c r="BI24">
        <f t="shared" si="56"/>
        <v>5.1380297977667629E-4</v>
      </c>
    </row>
    <row r="25" spans="1:61" x14ac:dyDescent="0.25">
      <c r="A25">
        <v>190.4</v>
      </c>
      <c r="B25">
        <v>1.3829054705912711E-3</v>
      </c>
      <c r="C25" s="10">
        <f>2*$G$9/($G$11-A25)</f>
        <v>8.4745762711864412</v>
      </c>
      <c r="D25">
        <f t="shared" si="60"/>
        <v>1.0952810621400019E-3</v>
      </c>
      <c r="E25">
        <f t="shared" si="61"/>
        <v>9.2718387784472861E-2</v>
      </c>
      <c r="F25">
        <f t="shared" si="11"/>
        <v>5.6074792794010052E-4</v>
      </c>
      <c r="G25">
        <f t="shared" si="57"/>
        <v>6.7594302493821135E-7</v>
      </c>
      <c r="H25">
        <v>6.0764997660235967E-4</v>
      </c>
      <c r="K25">
        <f t="shared" si="62"/>
        <v>3.2633573270350883E-14</v>
      </c>
      <c r="L25">
        <f t="shared" si="62"/>
        <v>1.2578137426658676E-13</v>
      </c>
      <c r="M25">
        <f t="shared" si="62"/>
        <v>4.6734474031393578E-13</v>
      </c>
      <c r="N25">
        <f>N$20*H72</f>
        <v>1.6738930333791837E-12</v>
      </c>
      <c r="O25">
        <f>O$20*H71</f>
        <v>5.2184098900502319E-12</v>
      </c>
      <c r="P25">
        <f t="shared" si="12"/>
        <v>9.5642510237678688E-12</v>
      </c>
      <c r="Q25">
        <f t="shared" si="13"/>
        <v>1.7934711403574553E-11</v>
      </c>
      <c r="R25">
        <f t="shared" si="14"/>
        <v>3.4201605846740627E-11</v>
      </c>
      <c r="S25">
        <f t="shared" si="15"/>
        <v>6.8522180402452156E-11</v>
      </c>
      <c r="T25">
        <f t="shared" si="16"/>
        <v>1.4466789341172398E-10</v>
      </c>
      <c r="U25">
        <f t="shared" si="17"/>
        <v>3.1620647336969076E-10</v>
      </c>
      <c r="V25">
        <f t="shared" si="18"/>
        <v>7.0150401752781226E-10</v>
      </c>
      <c r="W25">
        <f t="shared" si="19"/>
        <v>1.5610636127514458E-9</v>
      </c>
      <c r="X25">
        <f t="shared" si="58"/>
        <v>3.420944108926008E-9</v>
      </c>
      <c r="Y25">
        <f t="shared" si="20"/>
        <v>7.343696829139991E-9</v>
      </c>
      <c r="Z25">
        <f t="shared" si="21"/>
        <v>1.5493512371056851E-8</v>
      </c>
      <c r="AA25">
        <f t="shared" si="22"/>
        <v>3.2076244368690202E-8</v>
      </c>
      <c r="AB25">
        <f t="shared" si="23"/>
        <v>4.0952740158851513E-8</v>
      </c>
      <c r="AC25">
        <f t="shared" si="24"/>
        <v>2.5364165212425713E-8</v>
      </c>
      <c r="AD25">
        <f t="shared" si="25"/>
        <v>1.8647597541896346E-8</v>
      </c>
      <c r="AE25">
        <f t="shared" si="26"/>
        <v>2.6494422631814009E-8</v>
      </c>
      <c r="AF25">
        <f t="shared" si="27"/>
        <v>4.1997765856407482E-8</v>
      </c>
      <c r="AG25">
        <f t="shared" si="28"/>
        <v>6.1862175019207016E-8</v>
      </c>
      <c r="AH25">
        <f t="shared" si="29"/>
        <v>1.0063606066268275E-7</v>
      </c>
      <c r="AI25">
        <f t="shared" si="30"/>
        <v>1.5555167423346152E-7</v>
      </c>
      <c r="AJ25">
        <f t="shared" si="31"/>
        <v>2.2868652769701565E-7</v>
      </c>
      <c r="AK25">
        <f t="shared" si="32"/>
        <v>3.8126960411491497E-7</v>
      </c>
      <c r="AL25">
        <f t="shared" si="33"/>
        <v>5.4354454896046473E-7</v>
      </c>
      <c r="AM25">
        <f t="shared" si="34"/>
        <v>6.9336356194754596E-7</v>
      </c>
      <c r="AN25">
        <f t="shared" si="35"/>
        <v>9.3141545002212071E-7</v>
      </c>
      <c r="AO25">
        <f t="shared" si="36"/>
        <v>1.2053348782846791E-6</v>
      </c>
      <c r="AP25">
        <f t="shared" si="37"/>
        <v>1.6664143756332996E-6</v>
      </c>
      <c r="AQ25">
        <f t="shared" si="38"/>
        <v>1.9505746413440968E-6</v>
      </c>
      <c r="AR25">
        <f t="shared" si="39"/>
        <v>2.1794736519640009E-6</v>
      </c>
      <c r="AS25">
        <f t="shared" si="40"/>
        <v>2.3763870204189511E-6</v>
      </c>
      <c r="AT25">
        <f t="shared" si="41"/>
        <v>2.8179359115317648E-6</v>
      </c>
      <c r="AU25">
        <f t="shared" si="42"/>
        <v>2.9798461244311295E-6</v>
      </c>
      <c r="AV25">
        <f t="shared" si="43"/>
        <v>2.792760775485512E-6</v>
      </c>
      <c r="AW25">
        <f t="shared" si="44"/>
        <v>2.7645310944632138E-6</v>
      </c>
      <c r="AX25">
        <f t="shared" si="45"/>
        <v>2.5669100780778236E-6</v>
      </c>
      <c r="AY25">
        <f t="shared" si="46"/>
        <v>2.644370929401887E-6</v>
      </c>
      <c r="AZ25">
        <f t="shared" si="47"/>
        <v>2.2039351121892916E-6</v>
      </c>
      <c r="BA25">
        <f t="shared" si="48"/>
        <v>1.8798902287080422E-6</v>
      </c>
      <c r="BB25">
        <f t="shared" si="49"/>
        <v>1.4339164600298439E-6</v>
      </c>
      <c r="BC25">
        <f t="shared" si="50"/>
        <v>1.1624081059158448E-6</v>
      </c>
      <c r="BD25">
        <f t="shared" si="51"/>
        <v>8.9875423189868435E-7</v>
      </c>
      <c r="BE25">
        <f t="shared" si="52"/>
        <v>6.5717850041206403E-7</v>
      </c>
      <c r="BF25">
        <f t="shared" si="53"/>
        <v>4.454524695336592E-7</v>
      </c>
      <c r="BG25">
        <f t="shared" si="54"/>
        <v>2.9322443292889562E-7</v>
      </c>
      <c r="BH25">
        <f t="shared" si="55"/>
        <v>1.923825282897554E-7</v>
      </c>
      <c r="BI25">
        <f t="shared" si="56"/>
        <v>5.2232526451461315E-4</v>
      </c>
    </row>
    <row r="26" spans="1:61" x14ac:dyDescent="0.25">
      <c r="A26">
        <v>192.2</v>
      </c>
      <c r="B26">
        <v>1.4865462641947161E-3</v>
      </c>
      <c r="C26" s="10">
        <f t="shared" si="59"/>
        <v>8.6633663366336613</v>
      </c>
      <c r="D26">
        <f t="shared" si="60"/>
        <v>1.0740213186526846E-3</v>
      </c>
      <c r="E26">
        <f t="shared" si="61"/>
        <v>9.0918695258972448E-2</v>
      </c>
      <c r="F26">
        <f t="shared" si="11"/>
        <v>5.7334025299487189E-4</v>
      </c>
      <c r="G26">
        <f t="shared" si="57"/>
        <v>8.3394521889152991E-7</v>
      </c>
      <c r="H26">
        <v>6.2136773586087706E-4</v>
      </c>
      <c r="K26">
        <f t="shared" si="62"/>
        <v>3.2633573270350883E-14</v>
      </c>
      <c r="L26">
        <f t="shared" si="62"/>
        <v>1.2578137426658676E-13</v>
      </c>
      <c r="M26">
        <f t="shared" si="62"/>
        <v>4.6734474031393578E-13</v>
      </c>
      <c r="N26">
        <f t="shared" si="62"/>
        <v>1.6738930333791837E-12</v>
      </c>
      <c r="O26">
        <f>O$20*H72</f>
        <v>5.7794613409365554E-12</v>
      </c>
      <c r="P26">
        <f t="shared" si="12"/>
        <v>1.7368694183223416E-11</v>
      </c>
      <c r="Q26">
        <f t="shared" si="13"/>
        <v>3.0686634784294026E-11</v>
      </c>
      <c r="R26">
        <f t="shared" si="14"/>
        <v>5.5470490963689178E-11</v>
      </c>
      <c r="S26">
        <f t="shared" si="15"/>
        <v>1.0197258611313397E-10</v>
      </c>
      <c r="T26">
        <f t="shared" si="16"/>
        <v>1.9694158481590775E-10</v>
      </c>
      <c r="U26">
        <f t="shared" si="17"/>
        <v>4.0081847437612937E-10</v>
      </c>
      <c r="V26">
        <f t="shared" si="18"/>
        <v>8.4453110231774097E-10</v>
      </c>
      <c r="W26">
        <f t="shared" si="19"/>
        <v>1.8061107312557473E-9</v>
      </c>
      <c r="X26">
        <f t="shared" si="58"/>
        <v>3.8743970903527949E-9</v>
      </c>
      <c r="Y26">
        <f t="shared" si="20"/>
        <v>8.184625767011071E-9</v>
      </c>
      <c r="Z26">
        <f t="shared" si="21"/>
        <v>1.6937016318737016E-8</v>
      </c>
      <c r="AA26">
        <f t="shared" si="22"/>
        <v>3.444620392722663E-8</v>
      </c>
      <c r="AB26">
        <f t="shared" si="23"/>
        <v>6.8745506675459919E-8</v>
      </c>
      <c r="AC26">
        <f t="shared" si="24"/>
        <v>8.4608323225124277E-8</v>
      </c>
      <c r="AD26">
        <f t="shared" si="25"/>
        <v>5.0514960116395634E-8</v>
      </c>
      <c r="AE26">
        <f t="shared" si="26"/>
        <v>3.5800710627890831E-8</v>
      </c>
      <c r="AF26">
        <f t="shared" si="27"/>
        <v>4.9033459804582181E-8</v>
      </c>
      <c r="AG26">
        <f t="shared" si="28"/>
        <v>7.4926178916967113E-8</v>
      </c>
      <c r="AH26">
        <f t="shared" si="29"/>
        <v>1.0639026755156385E-7</v>
      </c>
      <c r="AI26">
        <f t="shared" si="30"/>
        <v>1.668398007892983E-7</v>
      </c>
      <c r="AJ26">
        <f t="shared" si="31"/>
        <v>2.4859365683417595E-7</v>
      </c>
      <c r="AK26">
        <f t="shared" si="32"/>
        <v>3.5231022846754518E-7</v>
      </c>
      <c r="AL26">
        <f t="shared" si="33"/>
        <v>5.6622126256682844E-7</v>
      </c>
      <c r="AM26">
        <f t="shared" si="34"/>
        <v>7.781412776325438E-7</v>
      </c>
      <c r="AN26">
        <f t="shared" si="35"/>
        <v>9.5687155020371378E-7</v>
      </c>
      <c r="AO26">
        <f t="shared" si="36"/>
        <v>1.2390972237487042E-6</v>
      </c>
      <c r="AP26">
        <f t="shared" si="37"/>
        <v>1.5457490516899706E-6</v>
      </c>
      <c r="AQ26">
        <f t="shared" si="38"/>
        <v>2.0600776343065251E-6</v>
      </c>
      <c r="AR26">
        <f t="shared" si="39"/>
        <v>2.3245156589702066E-6</v>
      </c>
      <c r="AS26">
        <f t="shared" si="40"/>
        <v>2.5037493184876015E-6</v>
      </c>
      <c r="AT26">
        <f t="shared" si="41"/>
        <v>2.6316353484573853E-6</v>
      </c>
      <c r="AU26">
        <f t="shared" si="42"/>
        <v>3.0082156754504471E-6</v>
      </c>
      <c r="AV26">
        <f t="shared" si="43"/>
        <v>3.0664862040841893E-6</v>
      </c>
      <c r="AW26">
        <f t="shared" si="44"/>
        <v>2.770449458813669E-6</v>
      </c>
      <c r="AX26">
        <f t="shared" si="45"/>
        <v>2.6436703080291126E-6</v>
      </c>
      <c r="AY26">
        <f t="shared" si="46"/>
        <v>2.3662781199966343E-6</v>
      </c>
      <c r="AZ26">
        <f t="shared" si="47"/>
        <v>2.3498861724169668E-6</v>
      </c>
      <c r="BA26">
        <f t="shared" si="48"/>
        <v>1.887959067453994E-6</v>
      </c>
      <c r="BB26">
        <f t="shared" si="49"/>
        <v>1.5523712086023121E-6</v>
      </c>
      <c r="BC26">
        <f t="shared" si="50"/>
        <v>1.1414483315390925E-6</v>
      </c>
      <c r="BD26">
        <f t="shared" si="51"/>
        <v>8.9199076083507108E-7</v>
      </c>
      <c r="BE26">
        <f t="shared" si="52"/>
        <v>6.6483211979732187E-7</v>
      </c>
      <c r="BF26">
        <f t="shared" si="53"/>
        <v>4.6862311938986026E-7</v>
      </c>
      <c r="BG26">
        <f t="shared" si="54"/>
        <v>3.0620413641001323E-7</v>
      </c>
      <c r="BH26">
        <f t="shared" si="55"/>
        <v>1.9430284334049989E-7</v>
      </c>
      <c r="BI26">
        <f t="shared" si="56"/>
        <v>5.3411680982712404E-4</v>
      </c>
    </row>
    <row r="27" spans="1:61" x14ac:dyDescent="0.25">
      <c r="A27">
        <v>194</v>
      </c>
      <c r="B27">
        <v>1.5838283151443763E-3</v>
      </c>
      <c r="C27" s="10">
        <f t="shared" si="59"/>
        <v>8.8607594936708853</v>
      </c>
      <c r="D27">
        <f t="shared" si="60"/>
        <v>9.6370996821718393E-4</v>
      </c>
      <c r="E27">
        <f t="shared" si="61"/>
        <v>8.158055282206772E-2</v>
      </c>
      <c r="F27">
        <f t="shared" si="11"/>
        <v>5.7967028093575514E-4</v>
      </c>
      <c r="G27">
        <f t="shared" si="57"/>
        <v>1.0083333576657225E-6</v>
      </c>
      <c r="H27">
        <v>6.2757007567742996E-4</v>
      </c>
      <c r="K27">
        <f t="shared" si="62"/>
        <v>3.2633573270350883E-14</v>
      </c>
      <c r="L27">
        <f t="shared" si="62"/>
        <v>1.2578137426658676E-13</v>
      </c>
      <c r="M27">
        <f t="shared" si="62"/>
        <v>4.6734474031393578E-13</v>
      </c>
      <c r="N27">
        <f t="shared" si="62"/>
        <v>1.6738930333791837E-12</v>
      </c>
      <c r="O27">
        <f t="shared" si="62"/>
        <v>5.7794613409365554E-12</v>
      </c>
      <c r="P27">
        <f t="shared" si="12"/>
        <v>1.9236069739535752E-11</v>
      </c>
      <c r="Q27">
        <f t="shared" si="13"/>
        <v>5.5726974726631247E-11</v>
      </c>
      <c r="R27">
        <f t="shared" si="14"/>
        <v>9.4911072679371189E-11</v>
      </c>
      <c r="S27">
        <f t="shared" si="15"/>
        <v>1.6538607695438576E-10</v>
      </c>
      <c r="T27">
        <f t="shared" si="16"/>
        <v>2.9308236543182956E-10</v>
      </c>
      <c r="U27">
        <f t="shared" si="17"/>
        <v>5.4564854513000085E-10</v>
      </c>
      <c r="V27">
        <f t="shared" si="18"/>
        <v>1.0705146684281457E-9</v>
      </c>
      <c r="W27">
        <f t="shared" si="19"/>
        <v>2.174352033151177E-9</v>
      </c>
      <c r="X27">
        <f t="shared" si="58"/>
        <v>4.4825784835882842E-9</v>
      </c>
      <c r="Y27">
        <f t="shared" si="20"/>
        <v>9.2695142766566822E-9</v>
      </c>
      <c r="Z27">
        <f t="shared" si="21"/>
        <v>1.887647916354084E-8</v>
      </c>
      <c r="AA27">
        <f t="shared" si="22"/>
        <v>3.7655497608395706E-8</v>
      </c>
      <c r="AB27">
        <f t="shared" si="23"/>
        <v>7.3824781816877887E-8</v>
      </c>
      <c r="AC27">
        <f t="shared" si="24"/>
        <v>1.4202815309820209E-7</v>
      </c>
      <c r="AD27">
        <f t="shared" si="25"/>
        <v>1.6850489804957074E-7</v>
      </c>
      <c r="AE27">
        <f t="shared" si="26"/>
        <v>9.6981472570037905E-8</v>
      </c>
      <c r="AF27">
        <f t="shared" si="27"/>
        <v>6.6256688433748779E-8</v>
      </c>
      <c r="AG27">
        <f t="shared" si="28"/>
        <v>8.7478219550946054E-8</v>
      </c>
      <c r="AH27">
        <f t="shared" si="29"/>
        <v>1.288576778801829E-7</v>
      </c>
      <c r="AI27">
        <f t="shared" si="30"/>
        <v>1.7637943026922412E-7</v>
      </c>
      <c r="AJ27">
        <f t="shared" si="31"/>
        <v>2.6663368548157441E-7</v>
      </c>
      <c r="AK27">
        <f t="shared" si="32"/>
        <v>3.8297878286414675E-7</v>
      </c>
      <c r="AL27">
        <f t="shared" si="33"/>
        <v>5.2321386290729883E-7</v>
      </c>
      <c r="AM27">
        <f t="shared" si="34"/>
        <v>8.1060538187553683E-7</v>
      </c>
      <c r="AN27">
        <f t="shared" si="35"/>
        <v>1.0738684457463305E-6</v>
      </c>
      <c r="AO27">
        <f t="shared" si="36"/>
        <v>1.2729624372382718E-6</v>
      </c>
      <c r="AP27">
        <f t="shared" si="37"/>
        <v>1.5890466567158163E-6</v>
      </c>
      <c r="AQ27">
        <f t="shared" si="38"/>
        <v>1.9109070926172567E-6</v>
      </c>
      <c r="AR27">
        <f t="shared" si="39"/>
        <v>2.4550112659826458E-6</v>
      </c>
      <c r="AS27">
        <f t="shared" si="40"/>
        <v>2.6703715788056447E-6</v>
      </c>
      <c r="AT27">
        <f t="shared" si="41"/>
        <v>2.7726776630207499E-6</v>
      </c>
      <c r="AU27">
        <f t="shared" si="42"/>
        <v>2.8093352566686888E-6</v>
      </c>
      <c r="AV27">
        <f t="shared" si="43"/>
        <v>3.0956806098300255E-6</v>
      </c>
      <c r="AW27">
        <f t="shared" si="44"/>
        <v>3.0419880997819092E-6</v>
      </c>
      <c r="AX27">
        <f t="shared" si="45"/>
        <v>2.6493299311517223E-6</v>
      </c>
      <c r="AY27">
        <f t="shared" si="46"/>
        <v>2.4370387026017171E-6</v>
      </c>
      <c r="AZ27">
        <f t="shared" si="47"/>
        <v>2.1027625785958085E-6</v>
      </c>
      <c r="BA27">
        <f t="shared" si="48"/>
        <v>2.0129852653839527E-6</v>
      </c>
      <c r="BB27">
        <f t="shared" si="49"/>
        <v>1.5590342747562751E-6</v>
      </c>
      <c r="BC27">
        <f t="shared" si="50"/>
        <v>1.2357425103771765E-6</v>
      </c>
      <c r="BD27">
        <f t="shared" si="51"/>
        <v>8.7590697322373088E-7</v>
      </c>
      <c r="BE27">
        <f t="shared" si="52"/>
        <v>6.5982900254366448E-7</v>
      </c>
      <c r="BF27">
        <f t="shared" si="53"/>
        <v>4.7408078878819467E-7</v>
      </c>
      <c r="BG27">
        <f t="shared" si="54"/>
        <v>3.2213164678324001E-7</v>
      </c>
      <c r="BH27">
        <f t="shared" si="55"/>
        <v>2.0290374084043402E-7</v>
      </c>
      <c r="BI27">
        <f t="shared" si="56"/>
        <v>5.394482323730521E-4</v>
      </c>
    </row>
    <row r="28" spans="1:61" x14ac:dyDescent="0.25">
      <c r="A28">
        <v>195.8</v>
      </c>
      <c r="B28">
        <v>1.2935859230201385E-3</v>
      </c>
      <c r="C28" s="10">
        <f t="shared" si="59"/>
        <v>9.0673575129533699</v>
      </c>
      <c r="D28">
        <f t="shared" si="60"/>
        <v>-2.7457114575836598E-3</v>
      </c>
      <c r="E28">
        <f t="shared" si="61"/>
        <v>-0.23243160908041985</v>
      </c>
      <c r="F28">
        <f t="shared" si="11"/>
        <v>6.048727900496455E-4</v>
      </c>
      <c r="G28">
        <f t="shared" si="57"/>
        <v>4.7432577952603195E-7</v>
      </c>
      <c r="H28">
        <v>6.55349730375887E-4</v>
      </c>
      <c r="K28">
        <f t="shared" si="62"/>
        <v>3.2633573270350883E-14</v>
      </c>
      <c r="L28">
        <f t="shared" si="62"/>
        <v>1.2578137426658676E-13</v>
      </c>
      <c r="M28">
        <f t="shared" si="62"/>
        <v>4.6734474031393578E-13</v>
      </c>
      <c r="N28">
        <f t="shared" si="62"/>
        <v>1.6738930333791837E-12</v>
      </c>
      <c r="O28">
        <f t="shared" si="62"/>
        <v>5.7794613409365554E-12</v>
      </c>
      <c r="P28">
        <f t="shared" si="62"/>
        <v>1.9236069739535752E-11</v>
      </c>
      <c r="Q28">
        <f t="shared" si="13"/>
        <v>6.1718397532167313E-11</v>
      </c>
      <c r="R28">
        <f t="shared" si="14"/>
        <v>1.7235865013089805E-10</v>
      </c>
      <c r="S28">
        <f t="shared" si="15"/>
        <v>2.8297874594708337E-10</v>
      </c>
      <c r="T28">
        <f t="shared" si="16"/>
        <v>4.7534091750409034E-10</v>
      </c>
      <c r="U28">
        <f t="shared" si="17"/>
        <v>8.1201726111132465E-10</v>
      </c>
      <c r="V28">
        <f t="shared" si="18"/>
        <v>1.4573299603450871E-9</v>
      </c>
      <c r="W28">
        <f t="shared" si="19"/>
        <v>2.7561752781239154E-9</v>
      </c>
      <c r="X28">
        <f t="shared" si="58"/>
        <v>5.396514992618004E-9</v>
      </c>
      <c r="Y28">
        <f t="shared" si="20"/>
        <v>1.0724591279845321E-8</v>
      </c>
      <c r="Z28">
        <f t="shared" si="21"/>
        <v>2.1378594218041238E-8</v>
      </c>
      <c r="AA28">
        <f t="shared" si="22"/>
        <v>4.1967439991853756E-8</v>
      </c>
      <c r="AB28">
        <f t="shared" si="23"/>
        <v>8.0702909993182492E-8</v>
      </c>
      <c r="AC28">
        <f t="shared" si="24"/>
        <v>1.5252193083437989E-7</v>
      </c>
      <c r="AD28">
        <f t="shared" si="25"/>
        <v>2.8286152645174603E-7</v>
      </c>
      <c r="AE28">
        <f t="shared" si="26"/>
        <v>3.2350521727537505E-7</v>
      </c>
      <c r="AF28">
        <f t="shared" si="27"/>
        <v>1.794844599233509E-7</v>
      </c>
      <c r="AG28">
        <f t="shared" si="28"/>
        <v>1.1820534713694557E-7</v>
      </c>
      <c r="AH28">
        <f t="shared" si="29"/>
        <v>1.5044461627917227E-7</v>
      </c>
      <c r="AI28">
        <f t="shared" si="30"/>
        <v>2.1362709515986906E-7</v>
      </c>
      <c r="AJ28">
        <f t="shared" si="31"/>
        <v>2.8187936759296453E-7</v>
      </c>
      <c r="AK28">
        <f t="shared" si="32"/>
        <v>4.1077091683168239E-7</v>
      </c>
      <c r="AL28">
        <f t="shared" si="33"/>
        <v>5.6875955394620291E-7</v>
      </c>
      <c r="AM28">
        <f t="shared" si="34"/>
        <v>7.4903575895737197E-7</v>
      </c>
      <c r="AN28">
        <f t="shared" si="35"/>
        <v>1.1186703064984501E-6</v>
      </c>
      <c r="AO28">
        <f t="shared" si="36"/>
        <v>1.4286078352726617E-6</v>
      </c>
      <c r="AP28">
        <f t="shared" si="37"/>
        <v>1.6324761820534332E-6</v>
      </c>
      <c r="AQ28">
        <f t="shared" si="38"/>
        <v>1.9644330517286477E-6</v>
      </c>
      <c r="AR28">
        <f t="shared" si="39"/>
        <v>2.2772435186408491E-6</v>
      </c>
      <c r="AS28">
        <f t="shared" si="40"/>
        <v>2.8202831351250316E-6</v>
      </c>
      <c r="AT28">
        <f t="shared" si="41"/>
        <v>2.9571968622610849E-6</v>
      </c>
      <c r="AU28">
        <f t="shared" si="42"/>
        <v>2.9599013855274157E-6</v>
      </c>
      <c r="AV28">
        <f t="shared" si="43"/>
        <v>2.8910176725539694E-6</v>
      </c>
      <c r="AW28">
        <f t="shared" si="44"/>
        <v>3.0709492719341776E-6</v>
      </c>
      <c r="AX28">
        <f t="shared" si="45"/>
        <v>2.9089973460156887E-6</v>
      </c>
      <c r="AY28">
        <f t="shared" si="46"/>
        <v>2.4422559645840638E-6</v>
      </c>
      <c r="AZ28">
        <f t="shared" si="47"/>
        <v>2.1656430590787271E-6</v>
      </c>
      <c r="BA28">
        <f t="shared" si="48"/>
        <v>1.8012915421177469E-6</v>
      </c>
      <c r="BB28">
        <f t="shared" si="49"/>
        <v>1.6622781062436424E-6</v>
      </c>
      <c r="BC28">
        <f t="shared" si="50"/>
        <v>1.2410465472275641E-6</v>
      </c>
      <c r="BD28">
        <f t="shared" si="51"/>
        <v>9.4826498233949844E-7</v>
      </c>
      <c r="BE28">
        <f t="shared" si="52"/>
        <v>6.4793140225150521E-7</v>
      </c>
      <c r="BF28">
        <f t="shared" si="53"/>
        <v>4.705131486225288E-7</v>
      </c>
      <c r="BG28">
        <f t="shared" si="54"/>
        <v>3.2588325006131337E-7</v>
      </c>
      <c r="BH28">
        <f t="shared" si="55"/>
        <v>2.1345797918251557E-7</v>
      </c>
      <c r="BI28">
        <f t="shared" si="56"/>
        <v>5.6332713642506587E-4</v>
      </c>
    </row>
    <row r="29" spans="1:61" x14ac:dyDescent="0.25">
      <c r="A29">
        <v>197.6</v>
      </c>
      <c r="B29">
        <v>1.5416856172078969E-3</v>
      </c>
      <c r="C29" s="10">
        <f t="shared" si="59"/>
        <v>9.2838196286472137</v>
      </c>
      <c r="D29">
        <f t="shared" si="60"/>
        <v>2.2388673927118538E-3</v>
      </c>
      <c r="E29">
        <f t="shared" si="61"/>
        <v>0.18952594205352502</v>
      </c>
      <c r="F29">
        <f t="shared" si="11"/>
        <v>6.360379035022679E-4</v>
      </c>
      <c r="G29">
        <f t="shared" si="57"/>
        <v>8.2019778134023291E-7</v>
      </c>
      <c r="H29">
        <v>6.8943839341953871E-4</v>
      </c>
      <c r="K29">
        <f t="shared" si="62"/>
        <v>3.2633573270350883E-14</v>
      </c>
      <c r="L29">
        <f t="shared" si="62"/>
        <v>1.2578137426658676E-13</v>
      </c>
      <c r="M29">
        <f t="shared" si="62"/>
        <v>4.6734474031393578E-13</v>
      </c>
      <c r="N29">
        <f t="shared" si="62"/>
        <v>1.6738930333791837E-12</v>
      </c>
      <c r="O29">
        <f t="shared" si="62"/>
        <v>5.7794613409365554E-12</v>
      </c>
      <c r="P29">
        <f t="shared" si="62"/>
        <v>1.9236069739535752E-11</v>
      </c>
      <c r="Q29">
        <f t="shared" si="62"/>
        <v>6.1718397532167313E-11</v>
      </c>
      <c r="R29">
        <f t="shared" si="14"/>
        <v>1.9088959591059372E-10</v>
      </c>
      <c r="S29">
        <f t="shared" si="15"/>
        <v>5.1388982644776865E-10</v>
      </c>
      <c r="T29">
        <f t="shared" si="16"/>
        <v>8.1331741588950299E-10</v>
      </c>
      <c r="U29">
        <f t="shared" si="17"/>
        <v>1.3169848324279171E-9</v>
      </c>
      <c r="V29">
        <f t="shared" si="18"/>
        <v>2.1687533000806466E-9</v>
      </c>
      <c r="W29">
        <f t="shared" si="19"/>
        <v>3.7520801229843575E-9</v>
      </c>
      <c r="X29">
        <f t="shared" si="58"/>
        <v>6.8405396108389375E-9</v>
      </c>
      <c r="Y29">
        <f t="shared" si="20"/>
        <v>1.291118891577255E-8</v>
      </c>
      <c r="Z29">
        <f t="shared" si="21"/>
        <v>2.473448751285077E-8</v>
      </c>
      <c r="AA29">
        <f t="shared" si="22"/>
        <v>4.7530308071896813E-8</v>
      </c>
      <c r="AB29">
        <f t="shared" si="23"/>
        <v>8.9944224546689192E-8</v>
      </c>
      <c r="AC29">
        <f t="shared" si="24"/>
        <v>1.6673213727398078E-7</v>
      </c>
      <c r="AD29">
        <f t="shared" si="25"/>
        <v>3.0376080539011428E-7</v>
      </c>
      <c r="AE29">
        <f t="shared" si="26"/>
        <v>5.4305352920184427E-7</v>
      </c>
      <c r="AF29">
        <f t="shared" si="27"/>
        <v>5.9871393644929775E-7</v>
      </c>
      <c r="AG29">
        <f t="shared" si="28"/>
        <v>3.2020952740705059E-7</v>
      </c>
      <c r="AH29">
        <f t="shared" si="29"/>
        <v>2.0328898077089188E-7</v>
      </c>
      <c r="AI29">
        <f t="shared" si="30"/>
        <v>2.4941506697059146E-7</v>
      </c>
      <c r="AJ29">
        <f t="shared" si="31"/>
        <v>3.4140642359753117E-7</v>
      </c>
      <c r="AK29">
        <f t="shared" si="32"/>
        <v>4.3425813228725865E-7</v>
      </c>
      <c r="AL29">
        <f t="shared" si="33"/>
        <v>6.1003348980336471E-7</v>
      </c>
      <c r="AM29">
        <f t="shared" si="34"/>
        <v>8.1423921336318149E-7</v>
      </c>
      <c r="AN29">
        <f t="shared" si="35"/>
        <v>1.0337015775942631E-6</v>
      </c>
      <c r="AO29">
        <f t="shared" si="36"/>
        <v>1.4882094462137398E-6</v>
      </c>
      <c r="AP29">
        <f t="shared" si="37"/>
        <v>1.8320794049801186E-6</v>
      </c>
      <c r="AQ29">
        <f t="shared" si="38"/>
        <v>2.018122095177143E-6</v>
      </c>
      <c r="AR29">
        <f t="shared" si="39"/>
        <v>2.341030839299387E-6</v>
      </c>
      <c r="AS29">
        <f t="shared" si="40"/>
        <v>2.6160659949659766E-6</v>
      </c>
      <c r="AT29">
        <f t="shared" si="41"/>
        <v>3.123210456579912E-6</v>
      </c>
      <c r="AU29">
        <f t="shared" si="42"/>
        <v>3.1568801547410192E-6</v>
      </c>
      <c r="AV29">
        <f t="shared" si="43"/>
        <v>3.0459615648449819E-6</v>
      </c>
      <c r="AW29">
        <f t="shared" si="44"/>
        <v>2.867921383261152E-6</v>
      </c>
      <c r="AX29">
        <f t="shared" si="45"/>
        <v>2.9366923829997232E-6</v>
      </c>
      <c r="AY29">
        <f t="shared" si="46"/>
        <v>2.6816275450364679E-6</v>
      </c>
      <c r="AZ29">
        <f t="shared" si="47"/>
        <v>2.1702793117518597E-6</v>
      </c>
      <c r="BA29">
        <f t="shared" si="48"/>
        <v>1.8551569089504682E-6</v>
      </c>
      <c r="BB29">
        <f t="shared" si="49"/>
        <v>1.4874661751948108E-6</v>
      </c>
      <c r="BC29">
        <f t="shared" si="50"/>
        <v>1.3232322968705425E-6</v>
      </c>
      <c r="BD29">
        <f t="shared" si="51"/>
        <v>9.5233511213435813E-7</v>
      </c>
      <c r="BE29">
        <f t="shared" si="52"/>
        <v>7.0145652277652616E-7</v>
      </c>
      <c r="BF29">
        <f t="shared" si="53"/>
        <v>4.6202916663183756E-7</v>
      </c>
      <c r="BG29">
        <f t="shared" si="54"/>
        <v>3.2343085333963157E-7</v>
      </c>
      <c r="BH29">
        <f t="shared" si="55"/>
        <v>2.159439493205905E-7</v>
      </c>
      <c r="BI29">
        <f t="shared" si="56"/>
        <v>5.9262915341975521E-4</v>
      </c>
    </row>
    <row r="30" spans="1:61" x14ac:dyDescent="0.25">
      <c r="A30">
        <v>199.4</v>
      </c>
      <c r="B30">
        <v>1.4114959657078705E-3</v>
      </c>
      <c r="C30" s="10">
        <f t="shared" si="59"/>
        <v>9.5108695652173925</v>
      </c>
      <c r="D30">
        <f t="shared" si="60"/>
        <v>-1.1194160866501244E-3</v>
      </c>
      <c r="E30">
        <f t="shared" si="61"/>
        <v>-9.4761480319410937E-2</v>
      </c>
      <c r="F30">
        <f t="shared" si="11"/>
        <v>6.4568966269168242E-4</v>
      </c>
      <c r="G30">
        <f t="shared" si="57"/>
        <v>5.8645929373932165E-7</v>
      </c>
      <c r="H30">
        <v>6.9746771733915597E-4</v>
      </c>
      <c r="K30">
        <f t="shared" si="62"/>
        <v>3.2633573270350883E-14</v>
      </c>
      <c r="L30">
        <f t="shared" si="62"/>
        <v>1.2578137426658676E-13</v>
      </c>
      <c r="M30">
        <f t="shared" si="62"/>
        <v>4.6734474031393578E-13</v>
      </c>
      <c r="N30">
        <f t="shared" si="62"/>
        <v>1.6738930333791837E-12</v>
      </c>
      <c r="O30">
        <f t="shared" si="62"/>
        <v>5.7794613409365554E-12</v>
      </c>
      <c r="P30">
        <f t="shared" si="62"/>
        <v>1.9236069739535752E-11</v>
      </c>
      <c r="Q30">
        <f t="shared" si="62"/>
        <v>6.1718397532167313E-11</v>
      </c>
      <c r="R30">
        <f t="shared" si="62"/>
        <v>1.9088959591059372E-10</v>
      </c>
      <c r="S30">
        <f t="shared" si="15"/>
        <v>5.6914011126613242E-10</v>
      </c>
      <c r="T30">
        <f t="shared" si="16"/>
        <v>1.4769856453338071E-9</v>
      </c>
      <c r="U30">
        <f t="shared" si="17"/>
        <v>2.2533862775798728E-9</v>
      </c>
      <c r="V30">
        <f t="shared" si="18"/>
        <v>3.517431633873391E-9</v>
      </c>
      <c r="W30">
        <f t="shared" si="19"/>
        <v>5.5837294026141136E-9</v>
      </c>
      <c r="X30">
        <f t="shared" si="58"/>
        <v>9.3122715772222367E-9</v>
      </c>
      <c r="Y30">
        <f t="shared" si="20"/>
        <v>1.6366024985046961E-8</v>
      </c>
      <c r="Z30">
        <f t="shared" si="21"/>
        <v>2.9777511578775929E-8</v>
      </c>
      <c r="AA30">
        <f t="shared" si="22"/>
        <v>5.4991352541514158E-8</v>
      </c>
      <c r="AB30">
        <f t="shared" si="23"/>
        <v>1.0186651134359948E-7</v>
      </c>
      <c r="AC30">
        <f t="shared" si="24"/>
        <v>1.8582468457936887E-7</v>
      </c>
      <c r="AD30">
        <f t="shared" si="25"/>
        <v>3.3206167811864112E-7</v>
      </c>
      <c r="AE30">
        <f t="shared" si="26"/>
        <v>5.8317714490746332E-7</v>
      </c>
      <c r="AF30">
        <f t="shared" si="27"/>
        <v>1.0050339184927535E-6</v>
      </c>
      <c r="AG30">
        <f t="shared" si="28"/>
        <v>1.068136521258254E-6</v>
      </c>
      <c r="AH30">
        <f t="shared" si="29"/>
        <v>5.5069478696503524E-7</v>
      </c>
      <c r="AI30">
        <f t="shared" si="30"/>
        <v>3.3702325817540543E-7</v>
      </c>
      <c r="AJ30">
        <f t="shared" si="31"/>
        <v>3.9860068284898247E-7</v>
      </c>
      <c r="AK30">
        <f t="shared" si="32"/>
        <v>5.2596441211129271E-7</v>
      </c>
      <c r="AL30">
        <f t="shared" si="33"/>
        <v>6.4491421631789482E-7</v>
      </c>
      <c r="AM30">
        <f t="shared" si="34"/>
        <v>8.7332720024896591E-7</v>
      </c>
      <c r="AN30">
        <f t="shared" si="35"/>
        <v>1.123685150311406E-6</v>
      </c>
      <c r="AO30">
        <f t="shared" si="36"/>
        <v>1.3751723304045336E-6</v>
      </c>
      <c r="AP30">
        <f t="shared" si="37"/>
        <v>1.9085138758074092E-6</v>
      </c>
      <c r="AQ30">
        <f t="shared" si="38"/>
        <v>2.2648783289803308E-6</v>
      </c>
      <c r="AR30">
        <f t="shared" si="39"/>
        <v>2.4050125088883858E-6</v>
      </c>
      <c r="AS30">
        <f t="shared" si="40"/>
        <v>2.6893439905421315E-6</v>
      </c>
      <c r="AT30">
        <f t="shared" si="41"/>
        <v>2.8970583019915999E-6</v>
      </c>
      <c r="AU30">
        <f t="shared" si="42"/>
        <v>3.3341037369822143E-6</v>
      </c>
      <c r="AV30">
        <f t="shared" si="43"/>
        <v>3.2486675614193223E-6</v>
      </c>
      <c r="AW30">
        <f t="shared" si="44"/>
        <v>3.0216274315242699E-6</v>
      </c>
      <c r="AX30">
        <f t="shared" si="45"/>
        <v>2.7425405421824156E-6</v>
      </c>
      <c r="AY30">
        <f t="shared" si="46"/>
        <v>2.7071579134773024E-6</v>
      </c>
      <c r="AZ30">
        <f t="shared" si="47"/>
        <v>2.3829937841129393E-6</v>
      </c>
      <c r="BA30">
        <f t="shared" si="48"/>
        <v>1.8591284665634112E-6</v>
      </c>
      <c r="BB30">
        <f t="shared" si="49"/>
        <v>1.5319469876034083E-6</v>
      </c>
      <c r="BC30">
        <f t="shared" si="50"/>
        <v>1.1840758030364019E-6</v>
      </c>
      <c r="BD30">
        <f t="shared" si="51"/>
        <v>1.0154015420575063E-6</v>
      </c>
      <c r="BE30">
        <f t="shared" si="52"/>
        <v>7.0446730472706044E-7</v>
      </c>
      <c r="BF30">
        <f t="shared" si="53"/>
        <v>5.001970448117019E-7</v>
      </c>
      <c r="BG30">
        <f t="shared" si="54"/>
        <v>3.1759896204605009E-7</v>
      </c>
      <c r="BH30">
        <f t="shared" si="55"/>
        <v>2.1431888809611459E-7</v>
      </c>
      <c r="BI30">
        <f t="shared" si="56"/>
        <v>5.995310194638184E-4</v>
      </c>
    </row>
    <row r="31" spans="1:61" x14ac:dyDescent="0.25">
      <c r="A31">
        <v>201.2</v>
      </c>
      <c r="B31">
        <v>1.6879963777103725E-3</v>
      </c>
      <c r="C31" s="10">
        <f t="shared" si="59"/>
        <v>9.7493036211699149</v>
      </c>
      <c r="D31">
        <f t="shared" si="60"/>
        <v>2.2625809269393176E-3</v>
      </c>
      <c r="E31">
        <f t="shared" si="61"/>
        <v>0.19153335434087571</v>
      </c>
      <c r="F31">
        <f t="shared" si="11"/>
        <v>6.4534170748547061E-4</v>
      </c>
      <c r="G31">
        <f t="shared" si="57"/>
        <v>1.0871287613417989E-6</v>
      </c>
      <c r="H31">
        <v>6.9221900466932839E-4</v>
      </c>
      <c r="K31">
        <f t="shared" si="62"/>
        <v>3.2633573270350883E-14</v>
      </c>
      <c r="L31">
        <f t="shared" si="62"/>
        <v>1.2578137426658676E-13</v>
      </c>
      <c r="M31">
        <f t="shared" si="62"/>
        <v>4.6734474031393578E-13</v>
      </c>
      <c r="N31">
        <f t="shared" si="62"/>
        <v>1.6738930333791837E-12</v>
      </c>
      <c r="O31">
        <f t="shared" si="62"/>
        <v>5.7794613409365554E-12</v>
      </c>
      <c r="P31">
        <f t="shared" si="62"/>
        <v>1.9236069739535752E-11</v>
      </c>
      <c r="Q31">
        <f t="shared" si="62"/>
        <v>6.1718397532167313E-11</v>
      </c>
      <c r="R31">
        <f t="shared" si="62"/>
        <v>1.9088959591059372E-10</v>
      </c>
      <c r="S31">
        <f t="shared" si="62"/>
        <v>5.6914011126613242E-10</v>
      </c>
      <c r="T31">
        <f t="shared" si="16"/>
        <v>1.6357820903644654E-9</v>
      </c>
      <c r="U31">
        <f t="shared" si="17"/>
        <v>4.0921528549068042E-9</v>
      </c>
      <c r="V31">
        <f t="shared" si="18"/>
        <v>6.0183929085071481E-9</v>
      </c>
      <c r="W31">
        <f t="shared" si="19"/>
        <v>9.0560721844266541E-9</v>
      </c>
      <c r="X31">
        <f t="shared" si="58"/>
        <v>1.3858234074571304E-8</v>
      </c>
      <c r="Y31">
        <f t="shared" si="20"/>
        <v>2.227965598779283E-8</v>
      </c>
      <c r="Z31">
        <f t="shared" si="21"/>
        <v>3.7745516828076843E-8</v>
      </c>
      <c r="AA31">
        <f t="shared" si="22"/>
        <v>6.6203337998683945E-8</v>
      </c>
      <c r="AB31">
        <f t="shared" si="23"/>
        <v>1.1785695201042018E-7</v>
      </c>
      <c r="AC31">
        <f t="shared" si="24"/>
        <v>2.1045611805568516E-7</v>
      </c>
      <c r="AD31">
        <f t="shared" si="25"/>
        <v>3.7008616098944327E-7</v>
      </c>
      <c r="AE31">
        <f t="shared" si="26"/>
        <v>6.3751075827478193E-7</v>
      </c>
      <c r="AF31">
        <f t="shared" si="27"/>
        <v>1.0792910451815065E-6</v>
      </c>
      <c r="AG31">
        <f t="shared" si="28"/>
        <v>1.7930323115775878E-6</v>
      </c>
      <c r="AH31">
        <f t="shared" si="29"/>
        <v>1.8369759912738195E-6</v>
      </c>
      <c r="AI31">
        <f t="shared" si="30"/>
        <v>9.1297103590841472E-7</v>
      </c>
      <c r="AJ31">
        <f t="shared" si="31"/>
        <v>5.3861100885515179E-7</v>
      </c>
      <c r="AK31">
        <f t="shared" si="32"/>
        <v>6.1407682846931924E-7</v>
      </c>
      <c r="AL31">
        <f t="shared" si="33"/>
        <v>7.8110667694641352E-7</v>
      </c>
      <c r="AM31">
        <f t="shared" si="34"/>
        <v>9.2326263451406429E-7</v>
      </c>
      <c r="AN31">
        <f t="shared" si="35"/>
        <v>1.2052291147086791E-6</v>
      </c>
      <c r="AO31">
        <f t="shared" si="36"/>
        <v>1.4948808827311599E-6</v>
      </c>
      <c r="AP31">
        <f t="shared" si="37"/>
        <v>1.7635524897928392E-6</v>
      </c>
      <c r="AQ31">
        <f t="shared" si="38"/>
        <v>2.3593691988046594E-6</v>
      </c>
      <c r="AR31">
        <f t="shared" si="39"/>
        <v>2.6990739189294685E-6</v>
      </c>
      <c r="AS31">
        <f t="shared" si="40"/>
        <v>2.7628452514932785E-6</v>
      </c>
      <c r="AT31">
        <f t="shared" si="41"/>
        <v>2.9782071055178518E-6</v>
      </c>
      <c r="AU31">
        <f t="shared" si="42"/>
        <v>3.0926807671817227E-6</v>
      </c>
      <c r="AV31">
        <f t="shared" si="43"/>
        <v>3.4310439819751836E-6</v>
      </c>
      <c r="AW31">
        <f t="shared" si="44"/>
        <v>3.2227140134603963E-6</v>
      </c>
      <c r="AX31">
        <f t="shared" si="45"/>
        <v>2.8895268129360801E-6</v>
      </c>
      <c r="AY31">
        <f t="shared" si="46"/>
        <v>2.528181151958999E-6</v>
      </c>
      <c r="AZ31">
        <f t="shared" si="47"/>
        <v>2.4056810172498567E-6</v>
      </c>
      <c r="BA31">
        <f t="shared" si="48"/>
        <v>2.0413462708225687E-6</v>
      </c>
      <c r="BB31">
        <f t="shared" si="49"/>
        <v>1.5352266108481524E-6</v>
      </c>
      <c r="BC31">
        <f t="shared" si="50"/>
        <v>1.2194841064659059E-6</v>
      </c>
      <c r="BD31">
        <f t="shared" si="51"/>
        <v>9.0861778325666866E-7</v>
      </c>
      <c r="BE31">
        <f t="shared" si="52"/>
        <v>7.5111919999021664E-7</v>
      </c>
      <c r="BF31">
        <f t="shared" si="53"/>
        <v>5.0234398362448619E-7</v>
      </c>
      <c r="BG31">
        <f t="shared" si="54"/>
        <v>3.4383557083374666E-7</v>
      </c>
      <c r="BH31">
        <f t="shared" si="55"/>
        <v>2.1045443161451448E-7</v>
      </c>
      <c r="BI31">
        <f t="shared" si="56"/>
        <v>5.9501931809100169E-4</v>
      </c>
    </row>
    <row r="32" spans="1:61" x14ac:dyDescent="0.25">
      <c r="A32">
        <v>203</v>
      </c>
      <c r="B32">
        <v>1.5919187987015419E-3</v>
      </c>
      <c r="C32" s="10">
        <f t="shared" si="59"/>
        <v>10</v>
      </c>
      <c r="D32">
        <f t="shared" si="60"/>
        <v>-7.4727005895756709E-4</v>
      </c>
      <c r="E32">
        <f t="shared" si="61"/>
        <v>-6.3258352126330575E-2</v>
      </c>
      <c r="F32">
        <f t="shared" si="11"/>
        <v>6.409728161121327E-4</v>
      </c>
      <c r="G32">
        <f t="shared" si="57"/>
        <v>9.0429826180293684E-7</v>
      </c>
      <c r="H32">
        <v>6.7973736927524453E-4</v>
      </c>
      <c r="K32">
        <f t="shared" si="62"/>
        <v>3.2633573270350883E-14</v>
      </c>
      <c r="L32">
        <f t="shared" si="62"/>
        <v>1.2578137426658676E-13</v>
      </c>
      <c r="M32">
        <f t="shared" si="62"/>
        <v>4.6734474031393578E-13</v>
      </c>
      <c r="N32">
        <f t="shared" si="62"/>
        <v>1.6738930333791837E-12</v>
      </c>
      <c r="O32">
        <f t="shared" si="62"/>
        <v>5.7794613409365554E-12</v>
      </c>
      <c r="P32">
        <f t="shared" si="62"/>
        <v>1.9236069739535752E-11</v>
      </c>
      <c r="Q32">
        <f t="shared" si="62"/>
        <v>6.1718397532167313E-11</v>
      </c>
      <c r="R32">
        <f t="shared" si="62"/>
        <v>1.9088959591059372E-10</v>
      </c>
      <c r="S32">
        <f t="shared" si="62"/>
        <v>5.6914011126613242E-10</v>
      </c>
      <c r="T32">
        <f t="shared" si="62"/>
        <v>1.6357820903644654E-9</v>
      </c>
      <c r="U32">
        <f t="shared" si="17"/>
        <v>4.5321160515256828E-9</v>
      </c>
      <c r="V32">
        <f t="shared" si="18"/>
        <v>1.0929410535396068E-8</v>
      </c>
      <c r="W32">
        <f t="shared" si="19"/>
        <v>1.5495112993472334E-8</v>
      </c>
      <c r="X32">
        <f t="shared" si="58"/>
        <v>2.2476226743588868E-8</v>
      </c>
      <c r="Y32">
        <f t="shared" si="20"/>
        <v>3.3155893835288734E-8</v>
      </c>
      <c r="Z32">
        <f t="shared" si="21"/>
        <v>5.138432397478002E-8</v>
      </c>
      <c r="AA32">
        <f t="shared" si="22"/>
        <v>8.3918335549746639E-8</v>
      </c>
      <c r="AB32">
        <f t="shared" si="23"/>
        <v>1.4188637429039824E-7</v>
      </c>
      <c r="AC32">
        <f t="shared" si="24"/>
        <v>2.4349235365805712E-7</v>
      </c>
      <c r="AD32">
        <f t="shared" si="25"/>
        <v>4.1914182157377887E-7</v>
      </c>
      <c r="AE32">
        <f t="shared" si="26"/>
        <v>7.1051230740057573E-7</v>
      </c>
      <c r="AF32">
        <f t="shared" si="27"/>
        <v>1.1798467388875864E-6</v>
      </c>
      <c r="AG32">
        <f t="shared" si="28"/>
        <v>1.9255108529162944E-6</v>
      </c>
      <c r="AH32">
        <f t="shared" si="29"/>
        <v>3.0836482438276848E-6</v>
      </c>
      <c r="AI32">
        <f t="shared" si="30"/>
        <v>3.0454362623168049E-6</v>
      </c>
      <c r="AJ32">
        <f t="shared" si="31"/>
        <v>1.4590573166028726E-6</v>
      </c>
      <c r="AK32">
        <f t="shared" si="32"/>
        <v>8.297741432162636E-7</v>
      </c>
      <c r="AL32">
        <f t="shared" si="33"/>
        <v>9.1196191192868768E-7</v>
      </c>
      <c r="AM32">
        <f t="shared" si="34"/>
        <v>1.1182364881201351E-6</v>
      </c>
      <c r="AN32">
        <f t="shared" si="35"/>
        <v>1.2741421626645438E-6</v>
      </c>
      <c r="AO32">
        <f t="shared" si="36"/>
        <v>1.6033619047023166E-6</v>
      </c>
      <c r="AP32">
        <f t="shared" si="37"/>
        <v>1.9170694787821505E-6</v>
      </c>
      <c r="AQ32">
        <f t="shared" si="38"/>
        <v>2.1801630460413656E-6</v>
      </c>
      <c r="AR32">
        <f t="shared" si="39"/>
        <v>2.8116794567442194E-6</v>
      </c>
      <c r="AS32">
        <f t="shared" si="40"/>
        <v>3.1006589499155544E-6</v>
      </c>
      <c r="AT32">
        <f t="shared" si="41"/>
        <v>3.0596031554092237E-6</v>
      </c>
      <c r="AU32">
        <f t="shared" si="42"/>
        <v>3.1793091045448054E-6</v>
      </c>
      <c r="AV32">
        <f t="shared" si="43"/>
        <v>3.1826015539677401E-6</v>
      </c>
      <c r="AW32">
        <f t="shared" si="44"/>
        <v>3.4036334320029748E-6</v>
      </c>
      <c r="AX32">
        <f t="shared" si="45"/>
        <v>3.0818222177778993E-6</v>
      </c>
      <c r="AY32">
        <f t="shared" si="46"/>
        <v>2.6636788460133028E-6</v>
      </c>
      <c r="AZ32">
        <f t="shared" si="47"/>
        <v>2.2466356229749477E-6</v>
      </c>
      <c r="BA32">
        <f t="shared" si="48"/>
        <v>2.0607808572944623E-6</v>
      </c>
      <c r="BB32">
        <f t="shared" si="49"/>
        <v>1.6856979887546434E-6</v>
      </c>
      <c r="BC32">
        <f t="shared" si="50"/>
        <v>1.2220948028245433E-6</v>
      </c>
      <c r="BD32">
        <f t="shared" si="51"/>
        <v>9.357888597101299E-7</v>
      </c>
      <c r="BE32">
        <f t="shared" si="52"/>
        <v>6.7212844789828114E-7</v>
      </c>
      <c r="BF32">
        <f t="shared" si="53"/>
        <v>5.3561067854825699E-7</v>
      </c>
      <c r="BG32">
        <f t="shared" si="54"/>
        <v>3.4531137709828931E-7</v>
      </c>
      <c r="BH32">
        <f t="shared" si="55"/>
        <v>2.278399122040463E-7</v>
      </c>
      <c r="BI32">
        <f t="shared" si="56"/>
        <v>5.8429032317645717E-4</v>
      </c>
    </row>
    <row r="33" spans="1:61" x14ac:dyDescent="0.25">
      <c r="A33">
        <v>204.8</v>
      </c>
      <c r="B33">
        <v>1.4803102426827097E-3</v>
      </c>
      <c r="C33" s="10">
        <f t="shared" si="59"/>
        <v>10.26392961876833</v>
      </c>
      <c r="D33">
        <f t="shared" si="60"/>
        <v>-8.2399711126512583E-4</v>
      </c>
      <c r="E33">
        <f t="shared" si="61"/>
        <v>-6.9753496464453377E-2</v>
      </c>
      <c r="F33">
        <f t="shared" si="11"/>
        <v>6.9890583227213976E-4</v>
      </c>
      <c r="G33">
        <f t="shared" si="57"/>
        <v>6.1059285260909053E-7</v>
      </c>
      <c r="H33">
        <v>7.3588995655437671E-4</v>
      </c>
      <c r="K33">
        <f t="shared" si="62"/>
        <v>3.2633573270350883E-14</v>
      </c>
      <c r="L33">
        <f t="shared" si="62"/>
        <v>1.2578137426658676E-13</v>
      </c>
      <c r="M33">
        <f t="shared" si="62"/>
        <v>4.6734474031393578E-13</v>
      </c>
      <c r="N33">
        <f t="shared" si="62"/>
        <v>1.6738930333791837E-12</v>
      </c>
      <c r="O33">
        <f t="shared" si="62"/>
        <v>5.7794613409365554E-12</v>
      </c>
      <c r="P33">
        <f t="shared" si="62"/>
        <v>1.9236069739535752E-11</v>
      </c>
      <c r="Q33">
        <f t="shared" si="62"/>
        <v>6.1718397532167313E-11</v>
      </c>
      <c r="R33">
        <f t="shared" si="62"/>
        <v>1.9088959591059372E-10</v>
      </c>
      <c r="S33">
        <f t="shared" si="62"/>
        <v>5.6914011126613242E-10</v>
      </c>
      <c r="T33">
        <f t="shared" si="62"/>
        <v>1.6357820903644654E-9</v>
      </c>
      <c r="U33">
        <f t="shared" si="62"/>
        <v>4.5321160515256828E-9</v>
      </c>
      <c r="V33">
        <f t="shared" si="18"/>
        <v>1.2104473776385978E-8</v>
      </c>
      <c r="W33">
        <f t="shared" si="19"/>
        <v>2.8139148402661638E-8</v>
      </c>
      <c r="X33">
        <f t="shared" si="58"/>
        <v>3.8457254532237765E-8</v>
      </c>
      <c r="Y33">
        <f t="shared" si="20"/>
        <v>5.3774484087819302E-8</v>
      </c>
      <c r="Z33">
        <f t="shared" si="21"/>
        <v>7.6468559094420149E-8</v>
      </c>
      <c r="AA33">
        <f t="shared" si="22"/>
        <v>1.1424103585475224E-7</v>
      </c>
      <c r="AB33">
        <f t="shared" si="23"/>
        <v>1.7985299121738061E-7</v>
      </c>
      <c r="AC33">
        <f t="shared" si="24"/>
        <v>2.9313711782502715E-7</v>
      </c>
      <c r="AD33">
        <f t="shared" si="25"/>
        <v>4.8493638291152493E-7</v>
      </c>
      <c r="AE33">
        <f t="shared" si="26"/>
        <v>8.0469213433506638E-7</v>
      </c>
      <c r="AF33">
        <f t="shared" si="27"/>
        <v>1.3149513446559578E-6</v>
      </c>
      <c r="AG33">
        <f t="shared" si="28"/>
        <v>2.1049073932823101E-6</v>
      </c>
      <c r="AH33">
        <f t="shared" si="29"/>
        <v>3.311484194527605E-6</v>
      </c>
      <c r="AI33">
        <f t="shared" si="30"/>
        <v>5.1122356669834852E-6</v>
      </c>
      <c r="AJ33">
        <f t="shared" si="31"/>
        <v>4.8670394634806233E-6</v>
      </c>
      <c r="AK33">
        <f t="shared" si="32"/>
        <v>2.2477966749342082E-6</v>
      </c>
      <c r="AL33">
        <f t="shared" si="33"/>
        <v>1.2322927344494322E-6</v>
      </c>
      <c r="AM33">
        <f t="shared" si="34"/>
        <v>1.3055695410019143E-6</v>
      </c>
      <c r="AN33">
        <f t="shared" si="35"/>
        <v>1.5432144701639488E-6</v>
      </c>
      <c r="AO33">
        <f t="shared" si="36"/>
        <v>1.6950395404986148E-6</v>
      </c>
      <c r="AP33">
        <f t="shared" si="37"/>
        <v>2.0561880257181746E-6</v>
      </c>
      <c r="AQ33">
        <f t="shared" si="38"/>
        <v>2.3699459236541273E-6</v>
      </c>
      <c r="AR33">
        <f t="shared" si="39"/>
        <v>2.5981180274850776E-6</v>
      </c>
      <c r="AS33">
        <f t="shared" si="40"/>
        <v>3.2300186410995016E-6</v>
      </c>
      <c r="AT33">
        <f t="shared" si="41"/>
        <v>3.4337015082122345E-6</v>
      </c>
      <c r="AU33">
        <f t="shared" si="42"/>
        <v>3.2662013834646168E-6</v>
      </c>
      <c r="AV33">
        <f t="shared" si="43"/>
        <v>3.2717486408688654E-6</v>
      </c>
      <c r="AW33">
        <f t="shared" si="44"/>
        <v>3.1571758061793246E-6</v>
      </c>
      <c r="AX33">
        <f t="shared" si="45"/>
        <v>3.2548321346874342E-6</v>
      </c>
      <c r="AY33">
        <f t="shared" si="46"/>
        <v>2.840944272231048E-6</v>
      </c>
      <c r="AZ33">
        <f t="shared" si="47"/>
        <v>2.3670439038679052E-6</v>
      </c>
      <c r="BA33">
        <f t="shared" si="48"/>
        <v>1.9245376473209012E-6</v>
      </c>
      <c r="BB33">
        <f t="shared" si="49"/>
        <v>1.7017466345900943E-6</v>
      </c>
      <c r="BC33">
        <f t="shared" si="50"/>
        <v>1.3418753535354109E-6</v>
      </c>
      <c r="BD33">
        <f t="shared" si="51"/>
        <v>9.3779221551898796E-7</v>
      </c>
      <c r="BE33">
        <f t="shared" si="52"/>
        <v>6.9222760706170201E-7</v>
      </c>
      <c r="BF33">
        <f t="shared" si="53"/>
        <v>4.7928367968103354E-7</v>
      </c>
      <c r="BG33">
        <f t="shared" si="54"/>
        <v>3.6817891131807413E-7</v>
      </c>
      <c r="BH33">
        <f t="shared" si="55"/>
        <v>2.2881784351268963E-7</v>
      </c>
      <c r="BI33">
        <f t="shared" si="56"/>
        <v>6.325581025446868E-4</v>
      </c>
    </row>
    <row r="34" spans="1:61" x14ac:dyDescent="0.25">
      <c r="A34">
        <v>206.6</v>
      </c>
      <c r="B34">
        <v>1.7113734971359201E-3</v>
      </c>
      <c r="C34" s="10">
        <f t="shared" si="59"/>
        <v>10.542168674698795</v>
      </c>
      <c r="D34">
        <f t="shared" si="60"/>
        <v>1.6170613434190791E-3</v>
      </c>
      <c r="E34">
        <f t="shared" si="61"/>
        <v>0.13688844433908981</v>
      </c>
      <c r="F34">
        <f t="shared" si="11"/>
        <v>7.1616108169047913E-4</v>
      </c>
      <c r="G34">
        <f t="shared" si="57"/>
        <v>9.9044775185674902E-7</v>
      </c>
      <c r="H34">
        <v>7.3904853321142094E-4</v>
      </c>
      <c r="K34">
        <f t="shared" si="62"/>
        <v>3.2633573270350883E-14</v>
      </c>
      <c r="L34">
        <f t="shared" si="62"/>
        <v>1.2578137426658676E-13</v>
      </c>
      <c r="M34">
        <f t="shared" si="62"/>
        <v>4.6734474031393578E-13</v>
      </c>
      <c r="N34">
        <f t="shared" si="62"/>
        <v>1.6738930333791837E-12</v>
      </c>
      <c r="O34">
        <f t="shared" si="62"/>
        <v>5.7794613409365554E-12</v>
      </c>
      <c r="P34">
        <f t="shared" si="62"/>
        <v>1.9236069739535752E-11</v>
      </c>
      <c r="Q34">
        <f t="shared" si="62"/>
        <v>6.1718397532167313E-11</v>
      </c>
      <c r="R34">
        <f t="shared" si="62"/>
        <v>1.9088959591059372E-10</v>
      </c>
      <c r="S34">
        <f t="shared" si="62"/>
        <v>5.6914011126613242E-10</v>
      </c>
      <c r="T34">
        <f t="shared" si="62"/>
        <v>1.6357820903644654E-9</v>
      </c>
      <c r="U34">
        <f t="shared" si="62"/>
        <v>4.5321160515256828E-9</v>
      </c>
      <c r="V34">
        <f t="shared" si="62"/>
        <v>1.2104473776385978E-8</v>
      </c>
      <c r="W34">
        <f t="shared" si="19"/>
        <v>3.1164497191019638E-8</v>
      </c>
      <c r="X34">
        <f>X$20*H71</f>
        <v>6.9838431826696078E-8</v>
      </c>
      <c r="Y34">
        <f t="shared" si="20"/>
        <v>9.2009172424589428E-8</v>
      </c>
      <c r="Z34">
        <f t="shared" si="21"/>
        <v>1.2402191099625219E-7</v>
      </c>
      <c r="AA34">
        <f t="shared" si="22"/>
        <v>1.7000997046403763E-7</v>
      </c>
      <c r="AB34">
        <f t="shared" si="23"/>
        <v>2.4484031866991968E-7</v>
      </c>
      <c r="AC34">
        <f t="shared" si="24"/>
        <v>3.715761132197784E-7</v>
      </c>
      <c r="AD34">
        <f t="shared" si="25"/>
        <v>5.8380828588485076E-7</v>
      </c>
      <c r="AE34">
        <f t="shared" si="26"/>
        <v>9.310082480354762E-7</v>
      </c>
      <c r="AF34">
        <f t="shared" si="27"/>
        <v>1.4892507744857548E-6</v>
      </c>
      <c r="AG34">
        <f t="shared" si="28"/>
        <v>2.3459409734712639E-6</v>
      </c>
      <c r="AH34">
        <f t="shared" si="29"/>
        <v>3.6200094916326539E-6</v>
      </c>
      <c r="AI34">
        <f t="shared" si="30"/>
        <v>5.4899541942897763E-6</v>
      </c>
      <c r="AJ34">
        <f t="shared" si="31"/>
        <v>8.1700783055933444E-6</v>
      </c>
      <c r="AK34">
        <f t="shared" si="32"/>
        <v>7.4980708422457439E-6</v>
      </c>
      <c r="AL34">
        <f t="shared" si="33"/>
        <v>3.3381897154622328E-6</v>
      </c>
      <c r="AM34">
        <f t="shared" si="34"/>
        <v>1.7641568563895739E-6</v>
      </c>
      <c r="AN34">
        <f t="shared" si="35"/>
        <v>1.8017421438880883E-6</v>
      </c>
      <c r="AO34">
        <f t="shared" si="36"/>
        <v>2.0529966145435557E-6</v>
      </c>
      <c r="AP34">
        <f t="shared" si="37"/>
        <v>2.1737575254035864E-6</v>
      </c>
      <c r="AQ34">
        <f t="shared" si="38"/>
        <v>2.5419289617572459E-6</v>
      </c>
      <c r="AR34">
        <f t="shared" si="39"/>
        <v>2.8242838257399458E-6</v>
      </c>
      <c r="AS34">
        <f t="shared" si="40"/>
        <v>2.9846822120580339E-6</v>
      </c>
      <c r="AT34">
        <f t="shared" si="41"/>
        <v>3.5769557563881857E-6</v>
      </c>
      <c r="AU34">
        <f t="shared" si="42"/>
        <v>3.6655605471904111E-6</v>
      </c>
      <c r="AV34">
        <f t="shared" si="43"/>
        <v>3.3611673435208032E-6</v>
      </c>
      <c r="AW34">
        <f t="shared" si="44"/>
        <v>3.2456106985725341E-6</v>
      </c>
      <c r="AX34">
        <f t="shared" si="45"/>
        <v>3.0191492339299568E-6</v>
      </c>
      <c r="AY34">
        <f t="shared" si="46"/>
        <v>3.0004315812808577E-6</v>
      </c>
      <c r="AZ34">
        <f t="shared" si="47"/>
        <v>2.5245685420664112E-6</v>
      </c>
      <c r="BA34">
        <f t="shared" si="48"/>
        <v>2.0276831094768132E-6</v>
      </c>
      <c r="BB34">
        <f t="shared" si="49"/>
        <v>1.5892400460134466E-6</v>
      </c>
      <c r="BC34">
        <f t="shared" si="50"/>
        <v>1.3546506445115364E-6</v>
      </c>
      <c r="BD34">
        <f t="shared" si="51"/>
        <v>1.0297075626488588E-6</v>
      </c>
      <c r="BE34">
        <f t="shared" si="52"/>
        <v>6.9370954199100707E-7</v>
      </c>
      <c r="BF34">
        <f t="shared" si="53"/>
        <v>4.9361605765500829E-7</v>
      </c>
      <c r="BG34">
        <f t="shared" si="54"/>
        <v>3.2945971853245039E-7</v>
      </c>
      <c r="BH34">
        <f t="shared" si="55"/>
        <v>2.439708335780428E-7</v>
      </c>
      <c r="BI34">
        <f t="shared" si="56"/>
        <v>6.352731596522426E-4</v>
      </c>
    </row>
    <row r="35" spans="1:61" x14ac:dyDescent="0.25">
      <c r="A35">
        <v>208.4</v>
      </c>
      <c r="B35">
        <v>1.6629894375140451E-3</v>
      </c>
      <c r="C35" s="10">
        <f t="shared" si="59"/>
        <v>10.835913312693499</v>
      </c>
      <c r="D35">
        <f t="shared" si="60"/>
        <v>-3.2049908293908336E-4</v>
      </c>
      <c r="E35">
        <f t="shared" si="61"/>
        <v>-2.7131080125181107E-2</v>
      </c>
      <c r="F35">
        <f t="shared" si="11"/>
        <v>7.7971153742141031E-4</v>
      </c>
      <c r="G35">
        <f t="shared" si="57"/>
        <v>7.8017984879205449E-7</v>
      </c>
      <c r="H35">
        <v>7.8799049905485584E-4</v>
      </c>
      <c r="K35">
        <f t="shared" si="62"/>
        <v>3.2633573270350883E-14</v>
      </c>
      <c r="L35">
        <f t="shared" si="62"/>
        <v>1.2578137426658676E-13</v>
      </c>
      <c r="M35">
        <f t="shared" si="62"/>
        <v>4.6734474031393578E-13</v>
      </c>
      <c r="N35">
        <f t="shared" si="62"/>
        <v>1.6738930333791837E-12</v>
      </c>
      <c r="O35">
        <f>O$20</f>
        <v>5.7794613409365554E-12</v>
      </c>
      <c r="P35">
        <f t="shared" si="62"/>
        <v>1.9236069739535752E-11</v>
      </c>
      <c r="Q35">
        <f t="shared" si="62"/>
        <v>6.1718397532167313E-11</v>
      </c>
      <c r="R35">
        <f t="shared" si="62"/>
        <v>1.9088959591059372E-10</v>
      </c>
      <c r="S35">
        <f t="shared" si="62"/>
        <v>5.6914011126613242E-10</v>
      </c>
      <c r="T35">
        <f t="shared" si="62"/>
        <v>1.6357820903644654E-9</v>
      </c>
      <c r="U35">
        <f t="shared" si="62"/>
        <v>4.5321160515256828E-9</v>
      </c>
      <c r="V35">
        <f t="shared" si="62"/>
        <v>1.2104473776385978E-8</v>
      </c>
      <c r="W35">
        <f t="shared" si="62"/>
        <v>3.1164497191019638E-8</v>
      </c>
      <c r="X35">
        <f>X$20*H72</f>
        <v>7.7347032019007957E-8</v>
      </c>
      <c r="Y35">
        <f>Y$20*H71</f>
        <v>1.6708879492213477E-7</v>
      </c>
      <c r="Z35">
        <f t="shared" si="21"/>
        <v>2.1220386558512874E-7</v>
      </c>
      <c r="AA35">
        <f t="shared" si="22"/>
        <v>2.7573373521176882E-7</v>
      </c>
      <c r="AB35">
        <f t="shared" si="23"/>
        <v>3.6436377728928891E-7</v>
      </c>
      <c r="AC35">
        <f t="shared" si="24"/>
        <v>5.0583987152541114E-7</v>
      </c>
      <c r="AD35">
        <f t="shared" si="25"/>
        <v>7.4002642635000105E-7</v>
      </c>
      <c r="AE35">
        <f t="shared" si="26"/>
        <v>1.1208281097964443E-6</v>
      </c>
      <c r="AF35">
        <f t="shared" si="27"/>
        <v>1.7230251114423479E-6</v>
      </c>
      <c r="AG35">
        <f t="shared" si="28"/>
        <v>2.656900139947027E-6</v>
      </c>
      <c r="AH35">
        <f t="shared" si="29"/>
        <v>4.0345378698743219E-6</v>
      </c>
      <c r="AI35">
        <f t="shared" si="30"/>
        <v>6.0014438011812835E-6</v>
      </c>
      <c r="AJ35">
        <f t="shared" si="31"/>
        <v>8.7737261314352051E-6</v>
      </c>
      <c r="AK35">
        <f t="shared" si="32"/>
        <v>1.2586671298166238E-5</v>
      </c>
      <c r="AL35">
        <f t="shared" si="33"/>
        <v>1.1135341221253741E-5</v>
      </c>
      <c r="AM35">
        <f t="shared" si="34"/>
        <v>4.7789702152979137E-6</v>
      </c>
      <c r="AN35">
        <f t="shared" si="35"/>
        <v>2.4346123716603778E-6</v>
      </c>
      <c r="AO35">
        <f t="shared" si="36"/>
        <v>2.396925763202389E-6</v>
      </c>
      <c r="AP35">
        <f t="shared" si="37"/>
        <v>2.6328098748536471E-6</v>
      </c>
      <c r="AQ35">
        <f t="shared" si="38"/>
        <v>2.6872723411231844E-6</v>
      </c>
      <c r="AR35">
        <f t="shared" si="39"/>
        <v>3.0292374105320105E-6</v>
      </c>
      <c r="AS35">
        <f t="shared" si="40"/>
        <v>3.244498366630745E-6</v>
      </c>
      <c r="AT35">
        <f t="shared" si="41"/>
        <v>3.3052676797482076E-6</v>
      </c>
      <c r="AU35">
        <f t="shared" si="42"/>
        <v>3.8184879694125565E-6</v>
      </c>
      <c r="AV35">
        <f t="shared" si="43"/>
        <v>3.7721380161334828E-6</v>
      </c>
      <c r="AW35">
        <f t="shared" si="44"/>
        <v>3.3343150367831047E-6</v>
      </c>
      <c r="AX35">
        <f t="shared" si="45"/>
        <v>3.1037178971951005E-6</v>
      </c>
      <c r="AY35">
        <f t="shared" si="46"/>
        <v>2.7831698641359499E-6</v>
      </c>
      <c r="AZ35">
        <f t="shared" si="47"/>
        <v>2.6662948853887934E-6</v>
      </c>
      <c r="BA35">
        <f t="shared" si="48"/>
        <v>2.1626235927013194E-6</v>
      </c>
      <c r="BB35">
        <f t="shared" si="49"/>
        <v>1.6744152564079705E-6</v>
      </c>
      <c r="BC35">
        <f t="shared" si="50"/>
        <v>1.2650914118800226E-6</v>
      </c>
      <c r="BD35">
        <f t="shared" si="51"/>
        <v>1.0395108679249393E-6</v>
      </c>
      <c r="BE35">
        <f t="shared" si="52"/>
        <v>7.6170173930746704E-7</v>
      </c>
      <c r="BF35">
        <f t="shared" si="53"/>
        <v>4.9467280094297077E-7</v>
      </c>
      <c r="BG35">
        <f t="shared" si="54"/>
        <v>3.3931179865407868E-7</v>
      </c>
      <c r="BH35">
        <f t="shared" si="55"/>
        <v>2.1831386776878505E-7</v>
      </c>
      <c r="BI35">
        <f t="shared" si="56"/>
        <v>6.773428152753282E-4</v>
      </c>
    </row>
    <row r="36" spans="1:61" x14ac:dyDescent="0.25">
      <c r="A36">
        <v>210.2</v>
      </c>
      <c r="B36">
        <v>1.6175786341876205E-3</v>
      </c>
      <c r="C36" s="10">
        <f t="shared" si="59"/>
        <v>11.146496815286623</v>
      </c>
      <c r="D36">
        <f t="shared" si="60"/>
        <v>-2.8427451204902395E-4</v>
      </c>
      <c r="E36">
        <f t="shared" si="61"/>
        <v>-2.4064576076851876E-2</v>
      </c>
      <c r="F36">
        <f t="shared" si="11"/>
        <v>7.3961178954144832E-4</v>
      </c>
      <c r="G36">
        <f t="shared" si="57"/>
        <v>7.7082578029795593E-7</v>
      </c>
      <c r="H36">
        <v>7.0512221108877361E-4</v>
      </c>
      <c r="K36">
        <f t="shared" si="62"/>
        <v>3.2633573270350883E-14</v>
      </c>
      <c r="L36">
        <f t="shared" si="62"/>
        <v>1.2578137426658676E-13</v>
      </c>
      <c r="M36">
        <f t="shared" si="62"/>
        <v>4.6734474031393578E-13</v>
      </c>
      <c r="N36">
        <f t="shared" si="62"/>
        <v>1.6738930333791837E-12</v>
      </c>
      <c r="O36">
        <f t="shared" si="62"/>
        <v>5.7794613409365554E-12</v>
      </c>
      <c r="P36">
        <f t="shared" si="62"/>
        <v>1.9236069739535752E-11</v>
      </c>
      <c r="Q36">
        <f t="shared" si="62"/>
        <v>6.1718397532167313E-11</v>
      </c>
      <c r="R36">
        <f t="shared" si="62"/>
        <v>1.9088959591059372E-10</v>
      </c>
      <c r="S36">
        <f t="shared" si="62"/>
        <v>5.6914011126613242E-10</v>
      </c>
      <c r="T36">
        <f t="shared" si="62"/>
        <v>1.6357820903644654E-9</v>
      </c>
      <c r="U36">
        <f t="shared" si="62"/>
        <v>4.5321160515256828E-9</v>
      </c>
      <c r="V36">
        <f t="shared" si="62"/>
        <v>1.2104473776385978E-8</v>
      </c>
      <c r="W36">
        <f t="shared" si="62"/>
        <v>3.1164497191019638E-8</v>
      </c>
      <c r="X36">
        <f t="shared" si="62"/>
        <v>7.7347032019007957E-8</v>
      </c>
      <c r="Y36">
        <f>Y$20*H72</f>
        <v>1.8505315816555346E-7</v>
      </c>
      <c r="Z36">
        <f>Z$20*H71</f>
        <v>3.8536253771327241E-7</v>
      </c>
      <c r="AA36">
        <f t="shared" si="22"/>
        <v>4.7178570314024456E-7</v>
      </c>
      <c r="AB36">
        <f t="shared" si="23"/>
        <v>5.9094996025010574E-7</v>
      </c>
      <c r="AC36">
        <f t="shared" si="24"/>
        <v>7.5277522629352438E-7</v>
      </c>
      <c r="AD36">
        <f t="shared" si="25"/>
        <v>1.0074244794333256E-6</v>
      </c>
      <c r="AE36">
        <f t="shared" si="26"/>
        <v>1.4207445161353655E-6</v>
      </c>
      <c r="AF36">
        <f t="shared" si="27"/>
        <v>2.0743263906252153E-6</v>
      </c>
      <c r="AG36">
        <f t="shared" si="28"/>
        <v>3.0739656061647429E-6</v>
      </c>
      <c r="AH36">
        <f t="shared" si="29"/>
        <v>4.5693239311257413E-6</v>
      </c>
      <c r="AI36">
        <f t="shared" si="30"/>
        <v>6.6886709401604637E-6</v>
      </c>
      <c r="AJ36">
        <f t="shared" si="31"/>
        <v>9.5911591319890633E-6</v>
      </c>
      <c r="AK36">
        <f t="shared" si="32"/>
        <v>1.3516639956914903E-5</v>
      </c>
      <c r="AL36">
        <f t="shared" si="33"/>
        <v>1.8692392042386134E-5</v>
      </c>
      <c r="AM36">
        <f t="shared" si="34"/>
        <v>1.5941413930748417E-5</v>
      </c>
      <c r="AN36">
        <f t="shared" si="35"/>
        <v>6.5951845312509156E-6</v>
      </c>
      <c r="AO36">
        <f t="shared" si="36"/>
        <v>3.2388569789742878E-6</v>
      </c>
      <c r="AP36">
        <f t="shared" si="37"/>
        <v>3.0738724915303453E-6</v>
      </c>
      <c r="AQ36">
        <f t="shared" si="38"/>
        <v>3.2547683324599957E-6</v>
      </c>
      <c r="AR36">
        <f t="shared" si="39"/>
        <v>3.202444297416875E-6</v>
      </c>
      <c r="AS36">
        <f t="shared" si="40"/>
        <v>3.4799462224845211E-6</v>
      </c>
      <c r="AT36">
        <f t="shared" si="41"/>
        <v>3.5929907528835223E-6</v>
      </c>
      <c r="AU36">
        <f t="shared" si="42"/>
        <v>3.5284542863764153E-6</v>
      </c>
      <c r="AV36">
        <f t="shared" si="43"/>
        <v>3.9295118572273389E-6</v>
      </c>
      <c r="AW36">
        <f t="shared" si="44"/>
        <v>3.7420024719269722E-6</v>
      </c>
      <c r="AX36">
        <f t="shared" si="45"/>
        <v>3.1885442265463322E-6</v>
      </c>
      <c r="AY36">
        <f t="shared" si="46"/>
        <v>2.8611285660128475E-6</v>
      </c>
      <c r="AZ36">
        <f t="shared" si="47"/>
        <v>2.4732280583268804E-6</v>
      </c>
      <c r="BA36">
        <f t="shared" si="48"/>
        <v>2.2840307673012985E-6</v>
      </c>
      <c r="BB36">
        <f t="shared" si="49"/>
        <v>1.7858460824390047E-6</v>
      </c>
      <c r="BC36">
        <f t="shared" si="50"/>
        <v>1.3328938986380706E-6</v>
      </c>
      <c r="BD36">
        <f t="shared" si="51"/>
        <v>9.707862886242401E-7</v>
      </c>
      <c r="BE36">
        <f t="shared" si="52"/>
        <v>7.6895350179869676E-7</v>
      </c>
      <c r="BF36">
        <f t="shared" si="53"/>
        <v>5.4315691230789184E-7</v>
      </c>
      <c r="BG36">
        <f t="shared" si="54"/>
        <v>3.4003820424845421E-7</v>
      </c>
      <c r="BH36">
        <f t="shared" si="55"/>
        <v>2.2484227047155369E-7</v>
      </c>
      <c r="BI36">
        <f t="shared" si="56"/>
        <v>6.0611068806653906E-4</v>
      </c>
    </row>
    <row r="37" spans="1:61" x14ac:dyDescent="0.25">
      <c r="A37">
        <v>212</v>
      </c>
      <c r="B37">
        <v>2.1469561737294147E-3</v>
      </c>
      <c r="C37" s="10">
        <f t="shared" si="59"/>
        <v>11.475409836065573</v>
      </c>
      <c r="D37">
        <f t="shared" si="60"/>
        <v>3.1266886105317518E-3</v>
      </c>
      <c r="E37">
        <f t="shared" si="61"/>
        <v>0.26468231497233863</v>
      </c>
      <c r="F37">
        <f t="shared" si="11"/>
        <v>8.0186619265912177E-4</v>
      </c>
      <c r="G37">
        <f t="shared" si="57"/>
        <v>1.8092670571756812E-6</v>
      </c>
      <c r="H37">
        <v>7.2620800740442267E-4</v>
      </c>
      <c r="K37">
        <f t="shared" si="62"/>
        <v>3.2633573270350883E-14</v>
      </c>
      <c r="L37">
        <f t="shared" si="62"/>
        <v>1.2578137426658676E-13</v>
      </c>
      <c r="M37">
        <f t="shared" si="62"/>
        <v>4.6734474031393578E-13</v>
      </c>
      <c r="N37">
        <f t="shared" si="62"/>
        <v>1.6738930333791837E-12</v>
      </c>
      <c r="O37">
        <f t="shared" si="62"/>
        <v>5.7794613409365554E-12</v>
      </c>
      <c r="P37">
        <f t="shared" si="62"/>
        <v>1.9236069739535752E-11</v>
      </c>
      <c r="Q37">
        <f t="shared" si="62"/>
        <v>6.1718397532167313E-11</v>
      </c>
      <c r="R37">
        <f t="shared" si="62"/>
        <v>1.9088959591059372E-10</v>
      </c>
      <c r="S37">
        <f t="shared" si="62"/>
        <v>5.6914011126613242E-10</v>
      </c>
      <c r="T37">
        <f t="shared" si="62"/>
        <v>1.6357820903644654E-9</v>
      </c>
      <c r="U37">
        <f t="shared" si="62"/>
        <v>4.5321160515256828E-9</v>
      </c>
      <c r="V37">
        <f t="shared" si="62"/>
        <v>1.2104473776385978E-8</v>
      </c>
      <c r="W37">
        <f t="shared" si="62"/>
        <v>3.1164497191019638E-8</v>
      </c>
      <c r="X37">
        <f t="shared" si="62"/>
        <v>7.7347032019007957E-8</v>
      </c>
      <c r="Y37">
        <f t="shared" si="62"/>
        <v>1.8505315816555346E-7</v>
      </c>
      <c r="Z37">
        <f>Z$20*H72</f>
        <v>4.2679435611326127E-7</v>
      </c>
      <c r="AA37">
        <f>AA$20*H71</f>
        <v>8.5676354348045571E-7</v>
      </c>
      <c r="AB37">
        <f t="shared" si="23"/>
        <v>1.0111267027343268E-6</v>
      </c>
      <c r="AC37">
        <f t="shared" si="24"/>
        <v>1.2209020703565413E-6</v>
      </c>
      <c r="AD37">
        <f t="shared" si="25"/>
        <v>1.4992179010961192E-6</v>
      </c>
      <c r="AE37">
        <f t="shared" si="26"/>
        <v>1.9341103960772365E-6</v>
      </c>
      <c r="AF37">
        <f t="shared" si="27"/>
        <v>2.6293843082601374E-6</v>
      </c>
      <c r="AG37">
        <f t="shared" si="28"/>
        <v>3.7007051948326274E-6</v>
      </c>
      <c r="AH37">
        <f t="shared" si="29"/>
        <v>5.2865910903170241E-6</v>
      </c>
      <c r="AI37">
        <f t="shared" si="30"/>
        <v>7.5752676465155024E-6</v>
      </c>
      <c r="AJ37">
        <f t="shared" si="31"/>
        <v>1.068944565572082E-5</v>
      </c>
      <c r="AK37">
        <f t="shared" si="32"/>
        <v>1.4775962095749402E-5</v>
      </c>
      <c r="AL37">
        <f t="shared" si="33"/>
        <v>2.0073483066745739E-5</v>
      </c>
      <c r="AM37">
        <f t="shared" si="34"/>
        <v>2.6760128224427676E-5</v>
      </c>
      <c r="AN37">
        <f t="shared" si="35"/>
        <v>2.1999837166967101E-5</v>
      </c>
      <c r="AO37">
        <f t="shared" si="36"/>
        <v>8.7738235849419563E-6</v>
      </c>
      <c r="AP37">
        <f t="shared" si="37"/>
        <v>4.1535843639849516E-6</v>
      </c>
      <c r="AQ37">
        <f t="shared" si="38"/>
        <v>3.8000248096186662E-6</v>
      </c>
      <c r="AR37">
        <f t="shared" si="39"/>
        <v>3.8787338842415242E-6</v>
      </c>
      <c r="AS37">
        <f t="shared" si="40"/>
        <v>3.6789239089569159E-6</v>
      </c>
      <c r="AT37">
        <f t="shared" si="41"/>
        <v>3.8537281222006047E-6</v>
      </c>
      <c r="AU37">
        <f t="shared" si="42"/>
        <v>3.8356057213158798E-6</v>
      </c>
      <c r="AV37">
        <f t="shared" si="43"/>
        <v>3.6310453423096117E-6</v>
      </c>
      <c r="AW37">
        <f t="shared" si="44"/>
        <v>3.8981190561747248E-6</v>
      </c>
      <c r="AX37">
        <f t="shared" si="45"/>
        <v>3.5784082325634757E-6</v>
      </c>
      <c r="AY37">
        <f t="shared" si="46"/>
        <v>2.9393247945670453E-6</v>
      </c>
      <c r="AZ37">
        <f t="shared" si="47"/>
        <v>2.5425050548038962E-6</v>
      </c>
      <c r="BA37">
        <f t="shared" si="48"/>
        <v>2.1186437444437921E-6</v>
      </c>
      <c r="BB37">
        <f t="shared" si="49"/>
        <v>1.8861014055895946E-6</v>
      </c>
      <c r="BC37">
        <f t="shared" si="50"/>
        <v>1.4215967861497318E-6</v>
      </c>
      <c r="BD37">
        <f t="shared" si="51"/>
        <v>1.0228155126480784E-6</v>
      </c>
      <c r="BE37">
        <f t="shared" si="52"/>
        <v>7.1811612477501492E-7</v>
      </c>
      <c r="BF37">
        <f t="shared" si="53"/>
        <v>5.483280242015153E-7</v>
      </c>
      <c r="BG37">
        <f t="shared" si="54"/>
        <v>3.733661942484755E-7</v>
      </c>
      <c r="BH37">
        <f t="shared" si="55"/>
        <v>2.2532361737363751E-7</v>
      </c>
      <c r="BI37">
        <f t="shared" si="56"/>
        <v>6.2423566883203631E-4</v>
      </c>
    </row>
    <row r="38" spans="1:61" x14ac:dyDescent="0.25">
      <c r="A38">
        <v>213.8</v>
      </c>
      <c r="B38">
        <v>1.8114568382784071E-3</v>
      </c>
      <c r="C38" s="10">
        <f t="shared" si="59"/>
        <v>11.824324324324326</v>
      </c>
      <c r="D38">
        <f t="shared" si="60"/>
        <v>-1.8663561761825586E-3</v>
      </c>
      <c r="E38">
        <f t="shared" si="61"/>
        <v>-0.15799189967654279</v>
      </c>
      <c r="F38">
        <f t="shared" si="11"/>
        <v>8.6450667626765962E-4</v>
      </c>
      <c r="G38">
        <f t="shared" si="57"/>
        <v>8.9671460933218089E-7</v>
      </c>
      <c r="H38">
        <v>7.2776268826536339E-4</v>
      </c>
      <c r="K38">
        <f t="shared" si="62"/>
        <v>3.2633573270350883E-14</v>
      </c>
      <c r="L38">
        <f t="shared" si="62"/>
        <v>1.2578137426658676E-13</v>
      </c>
      <c r="M38">
        <f t="shared" si="62"/>
        <v>4.6734474031393578E-13</v>
      </c>
      <c r="N38">
        <f t="shared" si="62"/>
        <v>1.6738930333791837E-12</v>
      </c>
      <c r="O38">
        <f t="shared" si="62"/>
        <v>5.7794613409365554E-12</v>
      </c>
      <c r="P38">
        <f t="shared" si="62"/>
        <v>1.9236069739535752E-11</v>
      </c>
      <c r="Q38">
        <f t="shared" si="62"/>
        <v>6.1718397532167313E-11</v>
      </c>
      <c r="R38">
        <f t="shared" si="62"/>
        <v>1.9088959591059372E-10</v>
      </c>
      <c r="S38">
        <f t="shared" si="62"/>
        <v>5.6914011126613242E-10</v>
      </c>
      <c r="T38">
        <f t="shared" si="62"/>
        <v>1.6357820903644654E-9</v>
      </c>
      <c r="U38">
        <f t="shared" si="62"/>
        <v>4.5321160515256828E-9</v>
      </c>
      <c r="V38">
        <f t="shared" si="62"/>
        <v>1.2104473776385978E-8</v>
      </c>
      <c r="W38">
        <f t="shared" si="62"/>
        <v>3.1164497191019638E-8</v>
      </c>
      <c r="X38">
        <f t="shared" si="62"/>
        <v>7.7347032019007957E-8</v>
      </c>
      <c r="Y38">
        <f t="shared" si="62"/>
        <v>1.8505315816555346E-7</v>
      </c>
      <c r="Z38">
        <f t="shared" si="62"/>
        <v>4.2679435611326127E-7</v>
      </c>
      <c r="AA38">
        <f>AA$20*H72</f>
        <v>9.488775090876285E-7</v>
      </c>
      <c r="AB38">
        <f>AB$20*H71</f>
        <v>1.8362076064964034E-6</v>
      </c>
      <c r="AC38">
        <f t="shared" si="24"/>
        <v>2.088986831031607E-6</v>
      </c>
      <c r="AD38">
        <f t="shared" si="25"/>
        <v>2.431533577926389E-6</v>
      </c>
      <c r="AE38">
        <f t="shared" si="26"/>
        <v>2.878283174264485E-6</v>
      </c>
      <c r="AF38">
        <f t="shared" si="27"/>
        <v>3.579475034485192E-6</v>
      </c>
      <c r="AG38">
        <f t="shared" si="28"/>
        <v>4.6909571284280023E-6</v>
      </c>
      <c r="AH38">
        <f t="shared" si="29"/>
        <v>6.3644547849386685E-6</v>
      </c>
      <c r="AI38">
        <f t="shared" si="30"/>
        <v>8.764391198889947E-6</v>
      </c>
      <c r="AJ38">
        <f t="shared" si="31"/>
        <v>1.2106353049717374E-5</v>
      </c>
      <c r="AK38">
        <f t="shared" si="32"/>
        <v>1.6467961969967662E-5</v>
      </c>
      <c r="AL38">
        <f t="shared" si="33"/>
        <v>2.1943695021051738E-5</v>
      </c>
      <c r="AM38">
        <f t="shared" si="34"/>
        <v>2.873730550691053E-5</v>
      </c>
      <c r="AN38">
        <f t="shared" si="35"/>
        <v>3.6930128410317875E-5</v>
      </c>
      <c r="AO38">
        <f t="shared" si="36"/>
        <v>2.9267215994608077E-5</v>
      </c>
      <c r="AP38">
        <f t="shared" si="37"/>
        <v>1.1251752297601719E-5</v>
      </c>
      <c r="AQ38">
        <f t="shared" si="38"/>
        <v>5.1348010288250332E-6</v>
      </c>
      <c r="AR38">
        <f t="shared" si="39"/>
        <v>4.5285204612047545E-6</v>
      </c>
      <c r="AS38">
        <f t="shared" si="40"/>
        <v>4.4558360733167019E-6</v>
      </c>
      <c r="AT38">
        <f t="shared" si="41"/>
        <v>4.0740780520629169E-6</v>
      </c>
      <c r="AU38">
        <f t="shared" si="42"/>
        <v>4.1139492557964077E-6</v>
      </c>
      <c r="AV38">
        <f t="shared" si="43"/>
        <v>3.9471273138195808E-6</v>
      </c>
      <c r="AW38">
        <f t="shared" si="44"/>
        <v>3.6020369849904974E-6</v>
      </c>
      <c r="AX38">
        <f t="shared" si="45"/>
        <v>3.7276996546036559E-6</v>
      </c>
      <c r="AY38">
        <f t="shared" si="46"/>
        <v>3.2987166856547994E-6</v>
      </c>
      <c r="AZ38">
        <f t="shared" si="47"/>
        <v>2.611993126303846E-6</v>
      </c>
      <c r="BA38">
        <f t="shared" si="48"/>
        <v>2.1779885649611429E-6</v>
      </c>
      <c r="BB38">
        <f t="shared" si="49"/>
        <v>1.7495285096621065E-6</v>
      </c>
      <c r="BC38">
        <f t="shared" si="50"/>
        <v>1.5014035772202323E-6</v>
      </c>
      <c r="BD38">
        <f t="shared" si="51"/>
        <v>1.0908829630702821E-6</v>
      </c>
      <c r="BE38">
        <f t="shared" si="52"/>
        <v>7.5660350883561929E-7</v>
      </c>
      <c r="BF38">
        <f t="shared" si="53"/>
        <v>5.1207673145913507E-7</v>
      </c>
      <c r="BG38">
        <f t="shared" si="54"/>
        <v>3.769208178277862E-7</v>
      </c>
      <c r="BH38">
        <f t="shared" si="55"/>
        <v>2.4740814544363701E-7</v>
      </c>
      <c r="BI38">
        <f t="shared" si="56"/>
        <v>6.2557204523818247E-4</v>
      </c>
    </row>
    <row r="39" spans="1:61" x14ac:dyDescent="0.25">
      <c r="A39">
        <v>215.6</v>
      </c>
      <c r="B39">
        <v>1.8665661231313147E-3</v>
      </c>
      <c r="C39" s="10">
        <f t="shared" si="59"/>
        <v>12.195121951219511</v>
      </c>
      <c r="D39">
        <f t="shared" si="60"/>
        <v>2.8820931327295965E-4</v>
      </c>
      <c r="E39">
        <f t="shared" si="61"/>
        <v>2.439766722427195E-2</v>
      </c>
      <c r="F39">
        <f t="shared" si="11"/>
        <v>1.0094171304223076E-3</v>
      </c>
      <c r="G39">
        <f t="shared" si="57"/>
        <v>7.3470439570206547E-7</v>
      </c>
      <c r="H39">
        <v>7.9909251913099877E-4</v>
      </c>
      <c r="K39">
        <f t="shared" si="62"/>
        <v>3.2633573270350883E-14</v>
      </c>
      <c r="L39">
        <f t="shared" si="62"/>
        <v>1.2578137426658676E-13</v>
      </c>
      <c r="M39">
        <f t="shared" si="62"/>
        <v>4.6734474031393578E-13</v>
      </c>
      <c r="N39">
        <f t="shared" si="62"/>
        <v>1.6738930333791837E-12</v>
      </c>
      <c r="O39">
        <f t="shared" si="62"/>
        <v>5.7794613409365554E-12</v>
      </c>
      <c r="P39">
        <f t="shared" si="62"/>
        <v>1.9236069739535752E-11</v>
      </c>
      <c r="Q39">
        <f t="shared" si="62"/>
        <v>6.1718397532167313E-11</v>
      </c>
      <c r="R39">
        <f t="shared" si="62"/>
        <v>1.9088959591059372E-10</v>
      </c>
      <c r="S39">
        <f t="shared" si="62"/>
        <v>5.6914011126613242E-10</v>
      </c>
      <c r="T39">
        <f t="shared" si="62"/>
        <v>1.6357820903644654E-9</v>
      </c>
      <c r="U39">
        <f t="shared" si="62"/>
        <v>4.5321160515256828E-9</v>
      </c>
      <c r="V39">
        <f t="shared" si="62"/>
        <v>1.2104473776385978E-8</v>
      </c>
      <c r="W39">
        <f t="shared" si="62"/>
        <v>3.1164497191019638E-8</v>
      </c>
      <c r="X39">
        <f t="shared" si="62"/>
        <v>7.7347032019007957E-8</v>
      </c>
      <c r="Y39">
        <f t="shared" si="62"/>
        <v>1.8505315816555346E-7</v>
      </c>
      <c r="Z39">
        <f t="shared" si="62"/>
        <v>4.2679435611326127E-7</v>
      </c>
      <c r="AA39">
        <f t="shared" ref="AA39:AD42" si="63">AA$20</f>
        <v>9.488775090876285E-7</v>
      </c>
      <c r="AB39">
        <f>AB$20*H72</f>
        <v>2.0336253953361745E-6</v>
      </c>
      <c r="AC39">
        <f>AC$20*H71</f>
        <v>3.793603213759565E-6</v>
      </c>
      <c r="AD39">
        <f t="shared" si="25"/>
        <v>4.1604005323834355E-6</v>
      </c>
      <c r="AE39">
        <f t="shared" si="26"/>
        <v>4.6681954503663196E-6</v>
      </c>
      <c r="AF39">
        <f t="shared" si="27"/>
        <v>5.3268638570758639E-6</v>
      </c>
      <c r="AG39">
        <f t="shared" si="28"/>
        <v>6.3859679531437868E-6</v>
      </c>
      <c r="AH39">
        <f t="shared" si="29"/>
        <v>8.0674852413679058E-6</v>
      </c>
      <c r="AI39">
        <f t="shared" si="30"/>
        <v>1.055133081978248E-5</v>
      </c>
      <c r="AJ39">
        <f t="shared" si="31"/>
        <v>1.400674128898982E-5</v>
      </c>
      <c r="AK39">
        <f t="shared" si="32"/>
        <v>1.8650823254903751E-5</v>
      </c>
      <c r="AL39">
        <f t="shared" si="33"/>
        <v>2.4456474153463306E-5</v>
      </c>
      <c r="AM39">
        <f t="shared" si="34"/>
        <v>3.141471092354213E-5</v>
      </c>
      <c r="AN39">
        <f t="shared" si="35"/>
        <v>3.9658718136035337E-5</v>
      </c>
      <c r="AO39">
        <f t="shared" si="36"/>
        <v>4.9129547491209476E-5</v>
      </c>
      <c r="AP39">
        <f t="shared" si="37"/>
        <v>3.7532948049800088E-5</v>
      </c>
      <c r="AQ39">
        <f t="shared" si="38"/>
        <v>1.3909795543042702E-5</v>
      </c>
      <c r="AR39">
        <f t="shared" si="39"/>
        <v>6.1191841338485472E-6</v>
      </c>
      <c r="AS39">
        <f t="shared" si="40"/>
        <v>5.2023019449128182E-6</v>
      </c>
      <c r="AT39">
        <f t="shared" si="41"/>
        <v>4.9344385475580057E-6</v>
      </c>
      <c r="AU39">
        <f t="shared" si="42"/>
        <v>4.3491782084434882E-6</v>
      </c>
      <c r="AV39">
        <f t="shared" si="43"/>
        <v>4.2335637849791493E-6</v>
      </c>
      <c r="AW39">
        <f t="shared" si="44"/>
        <v>3.915593783194352E-6</v>
      </c>
      <c r="AX39">
        <f t="shared" si="45"/>
        <v>3.4445618082263166E-6</v>
      </c>
      <c r="AY39">
        <f t="shared" si="46"/>
        <v>3.436339358335798E-6</v>
      </c>
      <c r="AZ39">
        <f t="shared" si="47"/>
        <v>2.9313621020991274E-6</v>
      </c>
      <c r="BA39">
        <f t="shared" si="48"/>
        <v>2.2375141988796033E-6</v>
      </c>
      <c r="BB39">
        <f t="shared" si="49"/>
        <v>1.7985341320883266E-6</v>
      </c>
      <c r="BC39">
        <f t="shared" si="50"/>
        <v>1.3926867108369222E-6</v>
      </c>
      <c r="BD39">
        <f t="shared" si="51"/>
        <v>1.1521238645441186E-6</v>
      </c>
      <c r="BE39">
        <f t="shared" si="52"/>
        <v>8.0695479036204006E-7</v>
      </c>
      <c r="BF39">
        <f t="shared" si="53"/>
        <v>5.3952144847943787E-7</v>
      </c>
      <c r="BG39">
        <f t="shared" si="54"/>
        <v>3.5200167033816075E-7</v>
      </c>
      <c r="BH39">
        <f t="shared" si="55"/>
        <v>2.4976358854763213E-7</v>
      </c>
      <c r="BI39">
        <f t="shared" si="56"/>
        <v>6.868859170546484E-4</v>
      </c>
    </row>
    <row r="40" spans="1:61" x14ac:dyDescent="0.25">
      <c r="A40">
        <v>217.4</v>
      </c>
      <c r="B40">
        <v>1.959940634939308E-3</v>
      </c>
      <c r="C40" s="10">
        <f t="shared" si="59"/>
        <v>12.589928057553958</v>
      </c>
      <c r="D40">
        <f t="shared" si="60"/>
        <v>4.5818131876628002E-4</v>
      </c>
      <c r="E40">
        <f t="shared" si="61"/>
        <v>3.8786239128402802E-2</v>
      </c>
      <c r="F40">
        <f t="shared" si="11"/>
        <v>1.1282349664602574E-3</v>
      </c>
      <c r="G40">
        <f t="shared" si="57"/>
        <v>6.9173431898018447E-7</v>
      </c>
      <c r="H40">
        <v>8.0670025961289014E-4</v>
      </c>
      <c r="K40">
        <f t="shared" si="62"/>
        <v>3.2633573270350883E-14</v>
      </c>
      <c r="L40">
        <f t="shared" si="62"/>
        <v>1.2578137426658676E-13</v>
      </c>
      <c r="M40">
        <f t="shared" si="62"/>
        <v>4.6734474031393578E-13</v>
      </c>
      <c r="N40">
        <f t="shared" si="62"/>
        <v>1.6738930333791837E-12</v>
      </c>
      <c r="O40">
        <f t="shared" si="62"/>
        <v>5.7794613409365554E-12</v>
      </c>
      <c r="P40">
        <f t="shared" si="62"/>
        <v>1.9236069739535752E-11</v>
      </c>
      <c r="Q40">
        <f t="shared" si="62"/>
        <v>6.1718397532167313E-11</v>
      </c>
      <c r="R40">
        <f t="shared" si="62"/>
        <v>1.9088959591059372E-10</v>
      </c>
      <c r="S40">
        <f t="shared" si="62"/>
        <v>5.6914011126613242E-10</v>
      </c>
      <c r="T40">
        <f t="shared" si="62"/>
        <v>1.6357820903644654E-9</v>
      </c>
      <c r="U40">
        <f t="shared" si="62"/>
        <v>4.5321160515256828E-9</v>
      </c>
      <c r="V40">
        <f t="shared" si="62"/>
        <v>1.2104473776385978E-8</v>
      </c>
      <c r="W40">
        <f t="shared" si="62"/>
        <v>3.1164497191019638E-8</v>
      </c>
      <c r="X40">
        <f t="shared" si="62"/>
        <v>7.7347032019007957E-8</v>
      </c>
      <c r="Y40">
        <f t="shared" si="62"/>
        <v>1.8505315816555346E-7</v>
      </c>
      <c r="Z40">
        <f t="shared" si="62"/>
        <v>4.2679435611326127E-7</v>
      </c>
      <c r="AA40">
        <f t="shared" si="63"/>
        <v>9.488775090876285E-7</v>
      </c>
      <c r="AB40">
        <f t="shared" si="63"/>
        <v>2.0336253953361745E-6</v>
      </c>
      <c r="AC40">
        <f>AC$20*H72</f>
        <v>4.2014681825932673E-6</v>
      </c>
      <c r="AD40">
        <f>AD$20*H71</f>
        <v>7.5552935977019589E-6</v>
      </c>
      <c r="AE40">
        <f t="shared" si="26"/>
        <v>7.9873718435493157E-6</v>
      </c>
      <c r="AF40">
        <f t="shared" si="27"/>
        <v>8.6394701691145431E-6</v>
      </c>
      <c r="AG40">
        <f t="shared" si="28"/>
        <v>9.5033996757401053E-6</v>
      </c>
      <c r="AH40">
        <f t="shared" si="29"/>
        <v>1.0982556609103026E-5</v>
      </c>
      <c r="AI40">
        <f t="shared" si="30"/>
        <v>1.3374705067718659E-5</v>
      </c>
      <c r="AJ40">
        <f t="shared" si="31"/>
        <v>1.6862524469007769E-5</v>
      </c>
      <c r="AK40">
        <f t="shared" si="32"/>
        <v>2.1578526174256129E-5</v>
      </c>
      <c r="AL40">
        <f t="shared" si="33"/>
        <v>2.7698228700443232E-5</v>
      </c>
      <c r="AM40">
        <f t="shared" si="34"/>
        <v>3.5012018942254967E-5</v>
      </c>
      <c r="AN40">
        <f t="shared" si="35"/>
        <v>4.3353652816969593E-5</v>
      </c>
      <c r="AO40">
        <f t="shared" si="36"/>
        <v>5.2759493670227067E-5</v>
      </c>
      <c r="AP40">
        <f t="shared" si="37"/>
        <v>6.3004856834946956E-5</v>
      </c>
      <c r="AQ40">
        <f t="shared" si="38"/>
        <v>4.6399495802235321E-5</v>
      </c>
      <c r="AR40">
        <f t="shared" si="39"/>
        <v>1.6576416440334956E-5</v>
      </c>
      <c r="AS40">
        <f t="shared" si="40"/>
        <v>7.029634467485871E-6</v>
      </c>
      <c r="AT40">
        <f t="shared" si="41"/>
        <v>5.761082506319852E-6</v>
      </c>
      <c r="AU40">
        <f t="shared" si="42"/>
        <v>5.2676341316230118E-6</v>
      </c>
      <c r="AV40">
        <f t="shared" si="43"/>
        <v>4.4756321025944263E-6</v>
      </c>
      <c r="AW40">
        <f t="shared" si="44"/>
        <v>4.199741918428229E-6</v>
      </c>
      <c r="AX40">
        <f t="shared" si="45"/>
        <v>3.7444104150849636E-6</v>
      </c>
      <c r="AY40">
        <f t="shared" si="46"/>
        <v>3.1753318160196415E-6</v>
      </c>
      <c r="AZ40">
        <f t="shared" si="47"/>
        <v>3.0536587178833937E-6</v>
      </c>
      <c r="BA40">
        <f t="shared" si="48"/>
        <v>2.511095553603449E-6</v>
      </c>
      <c r="BB40">
        <f t="shared" si="49"/>
        <v>1.8476890661678157E-6</v>
      </c>
      <c r="BC40">
        <f t="shared" si="50"/>
        <v>1.4316969234355555E-6</v>
      </c>
      <c r="BD40">
        <f t="shared" si="51"/>
        <v>1.068698396442751E-6</v>
      </c>
      <c r="BE40">
        <f t="shared" si="52"/>
        <v>8.5225629426610126E-7</v>
      </c>
      <c r="BF40">
        <f t="shared" si="53"/>
        <v>5.7542611456238689E-7</v>
      </c>
      <c r="BG40">
        <f t="shared" si="54"/>
        <v>3.7086717552441944E-7</v>
      </c>
      <c r="BH40">
        <f t="shared" si="55"/>
        <v>2.3325111323139676E-7</v>
      </c>
      <c r="BI40">
        <f t="shared" si="56"/>
        <v>6.9342539736826786E-4</v>
      </c>
    </row>
    <row r="41" spans="1:61" x14ac:dyDescent="0.25">
      <c r="A41">
        <v>219.2</v>
      </c>
      <c r="B41">
        <v>2.0267220933528072E-3</v>
      </c>
      <c r="C41" s="10">
        <f t="shared" si="59"/>
        <v>13.011152416356875</v>
      </c>
      <c r="D41">
        <f t="shared" si="60"/>
        <v>3.0681734046090038E-4</v>
      </c>
      <c r="E41">
        <f t="shared" si="61"/>
        <v>2.597288507506226E-2</v>
      </c>
      <c r="F41">
        <f t="shared" si="11"/>
        <v>1.2314390352499735E-3</v>
      </c>
      <c r="G41">
        <f t="shared" si="57"/>
        <v>6.3247514250539514E-7</v>
      </c>
      <c r="H41">
        <v>7.5336735307548206E-4</v>
      </c>
      <c r="K41">
        <f t="shared" si="62"/>
        <v>3.2633573270350883E-14</v>
      </c>
      <c r="L41">
        <f t="shared" si="62"/>
        <v>1.2578137426658676E-13</v>
      </c>
      <c r="M41">
        <f t="shared" si="62"/>
        <v>4.6734474031393578E-13</v>
      </c>
      <c r="N41">
        <f t="shared" si="62"/>
        <v>1.6738930333791837E-12</v>
      </c>
      <c r="O41">
        <f t="shared" si="62"/>
        <v>5.7794613409365554E-12</v>
      </c>
      <c r="P41">
        <f t="shared" si="62"/>
        <v>1.9236069739535752E-11</v>
      </c>
      <c r="Q41">
        <f t="shared" si="62"/>
        <v>6.1718397532167313E-11</v>
      </c>
      <c r="R41">
        <f t="shared" si="62"/>
        <v>1.9088959591059372E-10</v>
      </c>
      <c r="S41">
        <f t="shared" si="62"/>
        <v>5.6914011126613242E-10</v>
      </c>
      <c r="T41">
        <f t="shared" si="62"/>
        <v>1.6357820903644654E-9</v>
      </c>
      <c r="U41">
        <f t="shared" si="62"/>
        <v>4.5321160515256828E-9</v>
      </c>
      <c r="V41">
        <f t="shared" si="62"/>
        <v>1.2104473776385978E-8</v>
      </c>
      <c r="W41">
        <f t="shared" si="62"/>
        <v>3.1164497191019638E-8</v>
      </c>
      <c r="X41">
        <f t="shared" si="62"/>
        <v>7.7347032019007957E-8</v>
      </c>
      <c r="Y41">
        <f t="shared" si="62"/>
        <v>1.8505315816555346E-7</v>
      </c>
      <c r="Z41">
        <f t="shared" si="62"/>
        <v>4.2679435611326127E-7</v>
      </c>
      <c r="AA41">
        <f t="shared" si="63"/>
        <v>9.488775090876285E-7</v>
      </c>
      <c r="AB41">
        <f t="shared" si="63"/>
        <v>2.0336253953361745E-6</v>
      </c>
      <c r="AC41">
        <f t="shared" si="63"/>
        <v>4.2014681825932673E-6</v>
      </c>
      <c r="AD41">
        <f>AD$20*H72</f>
        <v>8.3675924634819385E-6</v>
      </c>
      <c r="AE41">
        <f>AE$20*H71</f>
        <v>1.4505079230306973E-5</v>
      </c>
      <c r="AF41">
        <f t="shared" si="27"/>
        <v>1.478229896448631E-5</v>
      </c>
      <c r="AG41">
        <f t="shared" si="28"/>
        <v>1.5413260073216875E-5</v>
      </c>
      <c r="AH41">
        <f t="shared" si="29"/>
        <v>1.6343900514935297E-5</v>
      </c>
      <c r="AI41">
        <f t="shared" si="30"/>
        <v>1.8207465045374067E-5</v>
      </c>
      <c r="AJ41">
        <f t="shared" si="31"/>
        <v>2.1374677310593274E-5</v>
      </c>
      <c r="AK41">
        <f t="shared" si="32"/>
        <v>2.5978092841947618E-5</v>
      </c>
      <c r="AL41">
        <f t="shared" si="33"/>
        <v>3.2046143209035035E-5</v>
      </c>
      <c r="AM41">
        <f t="shared" si="34"/>
        <v>3.9652932055600431E-5</v>
      </c>
      <c r="AN41">
        <f t="shared" si="35"/>
        <v>4.8318092671232383E-5</v>
      </c>
      <c r="AO41">
        <f t="shared" si="36"/>
        <v>5.7675005115704707E-5</v>
      </c>
      <c r="AP41">
        <f t="shared" si="37"/>
        <v>6.7659982945532176E-5</v>
      </c>
      <c r="AQ41">
        <f t="shared" si="38"/>
        <v>7.7888728227654621E-5</v>
      </c>
      <c r="AR41">
        <f t="shared" si="39"/>
        <v>5.5294656392280891E-5</v>
      </c>
      <c r="AS41">
        <f t="shared" si="40"/>
        <v>1.9042758937716605E-5</v>
      </c>
      <c r="AT41">
        <f t="shared" si="41"/>
        <v>7.7846892751117697E-6</v>
      </c>
      <c r="AU41">
        <f t="shared" si="42"/>
        <v>6.150096825180892E-6</v>
      </c>
      <c r="AV41">
        <f t="shared" si="43"/>
        <v>5.4207924564791729E-6</v>
      </c>
      <c r="AW41">
        <f t="shared" si="44"/>
        <v>4.4398763565154262E-6</v>
      </c>
      <c r="AX41">
        <f t="shared" si="45"/>
        <v>4.0161360577099019E-6</v>
      </c>
      <c r="AY41">
        <f t="shared" si="46"/>
        <v>3.4517439910236067E-6</v>
      </c>
      <c r="AZ41">
        <f t="shared" si="47"/>
        <v>2.8217177266382662E-6</v>
      </c>
      <c r="BA41">
        <f t="shared" si="48"/>
        <v>2.6158586219042601E-6</v>
      </c>
      <c r="BB41">
        <f t="shared" si="49"/>
        <v>2.0736064159141303E-6</v>
      </c>
      <c r="BC41">
        <f t="shared" si="50"/>
        <v>1.4708259934029782E-6</v>
      </c>
      <c r="BD41">
        <f t="shared" si="51"/>
        <v>1.0986334502668784E-6</v>
      </c>
      <c r="BE41">
        <f t="shared" si="52"/>
        <v>7.9054428353571013E-7</v>
      </c>
      <c r="BF41">
        <f t="shared" si="53"/>
        <v>6.0772986774247705E-7</v>
      </c>
      <c r="BG41">
        <f t="shared" si="54"/>
        <v>3.9554805176364879E-7</v>
      </c>
      <c r="BH41">
        <f t="shared" si="55"/>
        <v>2.4575219051929757E-7</v>
      </c>
      <c r="BI41">
        <f t="shared" si="56"/>
        <v>6.4758136612145319E-4</v>
      </c>
    </row>
    <row r="42" spans="1:61" x14ac:dyDescent="0.25">
      <c r="A42">
        <v>221</v>
      </c>
      <c r="B42">
        <v>2.4370698605663955E-3</v>
      </c>
      <c r="C42" s="10">
        <f t="shared" si="59"/>
        <v>13.461538461538462</v>
      </c>
      <c r="D42">
        <f t="shared" si="60"/>
        <v>1.7612386707071997E-3</v>
      </c>
      <c r="E42">
        <f t="shared" si="61"/>
        <v>0.14909342971070769</v>
      </c>
      <c r="F42">
        <f t="shared" si="11"/>
        <v>1.4624343877618529E-3</v>
      </c>
      <c r="G42">
        <f t="shared" si="57"/>
        <v>9.4991430484893444E-7</v>
      </c>
      <c r="H42">
        <v>7.9374402427976839E-4</v>
      </c>
      <c r="K42">
        <f t="shared" si="62"/>
        <v>3.2633573270350883E-14</v>
      </c>
      <c r="L42">
        <f t="shared" si="62"/>
        <v>1.2578137426658676E-13</v>
      </c>
      <c r="M42">
        <f t="shared" si="62"/>
        <v>4.6734474031393578E-13</v>
      </c>
      <c r="N42">
        <f t="shared" si="62"/>
        <v>1.6738930333791837E-12</v>
      </c>
      <c r="O42">
        <f t="shared" si="62"/>
        <v>5.7794613409365554E-12</v>
      </c>
      <c r="P42">
        <f t="shared" si="62"/>
        <v>1.9236069739535752E-11</v>
      </c>
      <c r="Q42">
        <f t="shared" si="62"/>
        <v>6.1718397532167313E-11</v>
      </c>
      <c r="R42">
        <f t="shared" si="62"/>
        <v>1.9088959591059372E-10</v>
      </c>
      <c r="S42">
        <f t="shared" si="62"/>
        <v>5.6914011126613242E-10</v>
      </c>
      <c r="T42">
        <f t="shared" si="62"/>
        <v>1.6357820903644654E-9</v>
      </c>
      <c r="U42">
        <f t="shared" si="62"/>
        <v>4.5321160515256828E-9</v>
      </c>
      <c r="V42">
        <f t="shared" si="62"/>
        <v>1.2104473776385978E-8</v>
      </c>
      <c r="W42">
        <f t="shared" si="62"/>
        <v>3.1164497191019638E-8</v>
      </c>
      <c r="X42">
        <f t="shared" si="62"/>
        <v>7.7347032019007957E-8</v>
      </c>
      <c r="Y42">
        <f t="shared" si="62"/>
        <v>1.8505315816555346E-7</v>
      </c>
      <c r="Z42">
        <f t="shared" si="62"/>
        <v>4.2679435611326127E-7</v>
      </c>
      <c r="AA42">
        <f t="shared" si="63"/>
        <v>9.488775090876285E-7</v>
      </c>
      <c r="AB42">
        <f t="shared" si="63"/>
        <v>2.0336253953361745E-6</v>
      </c>
      <c r="AC42">
        <f t="shared" si="63"/>
        <v>4.2014681825932673E-6</v>
      </c>
      <c r="AD42">
        <f t="shared" si="63"/>
        <v>8.3675924634819385E-6</v>
      </c>
      <c r="AE42">
        <f>AE$20*H72</f>
        <v>1.6064576456253412E-5</v>
      </c>
      <c r="AF42">
        <f>AF$20*H71</f>
        <v>2.6844677058465129E-5</v>
      </c>
      <c r="AG42">
        <f t="shared" si="28"/>
        <v>2.6372383254958749E-5</v>
      </c>
      <c r="AH42">
        <f t="shared" si="29"/>
        <v>2.6507649666734921E-5</v>
      </c>
      <c r="AI42">
        <f t="shared" si="30"/>
        <v>2.7095785427966925E-5</v>
      </c>
      <c r="AJ42">
        <f t="shared" si="31"/>
        <v>2.9098113791540967E-5</v>
      </c>
      <c r="AK42">
        <f t="shared" si="32"/>
        <v>3.2929431928286882E-5</v>
      </c>
      <c r="AL42">
        <f t="shared" si="33"/>
        <v>3.85799139750266E-5</v>
      </c>
      <c r="AM42">
        <f t="shared" si="34"/>
        <v>4.5877429674467713E-5</v>
      </c>
      <c r="AN42">
        <f t="shared" si="35"/>
        <v>5.4722752461334786E-5</v>
      </c>
      <c r="AO42">
        <f t="shared" si="36"/>
        <v>6.4279387339274586E-5</v>
      </c>
      <c r="AP42">
        <f t="shared" si="37"/>
        <v>7.3963747394986459E-5</v>
      </c>
      <c r="AQ42">
        <f t="shared" si="38"/>
        <v>8.3643552073103269E-5</v>
      </c>
      <c r="AR42">
        <f t="shared" si="39"/>
        <v>9.2820630692552216E-5</v>
      </c>
      <c r="AS42">
        <f t="shared" si="40"/>
        <v>6.3521739817052906E-5</v>
      </c>
      <c r="AT42">
        <f t="shared" si="41"/>
        <v>2.1088146468588657E-5</v>
      </c>
      <c r="AU42">
        <f t="shared" si="42"/>
        <v>8.3103466654685939E-6</v>
      </c>
      <c r="AV42">
        <f t="shared" si="43"/>
        <v>6.328913064864888E-6</v>
      </c>
      <c r="AW42">
        <f t="shared" si="44"/>
        <v>5.3774858409715053E-6</v>
      </c>
      <c r="AX42">
        <f t="shared" si="45"/>
        <v>4.2457722101763462E-6</v>
      </c>
      <c r="AY42">
        <f t="shared" si="46"/>
        <v>3.7022313175087236E-6</v>
      </c>
      <c r="AZ42">
        <f t="shared" si="47"/>
        <v>3.0673478463417947E-6</v>
      </c>
      <c r="BA42">
        <f t="shared" si="48"/>
        <v>2.4171707861718732E-6</v>
      </c>
      <c r="BB42">
        <f t="shared" si="49"/>
        <v>2.1601174092005764E-6</v>
      </c>
      <c r="BC42">
        <f t="shared" si="50"/>
        <v>1.6506642121010865E-6</v>
      </c>
      <c r="BD42">
        <f t="shared" si="51"/>
        <v>1.1286597110210657E-6</v>
      </c>
      <c r="BE42">
        <f t="shared" si="52"/>
        <v>8.1268802938277837E-7</v>
      </c>
      <c r="BF42">
        <f t="shared" si="53"/>
        <v>5.6372405356236731E-7</v>
      </c>
      <c r="BG42">
        <f t="shared" si="54"/>
        <v>4.1775365959351914E-7</v>
      </c>
      <c r="BH42">
        <f t="shared" si="55"/>
        <v>2.6210677728246862E-7</v>
      </c>
      <c r="BI42">
        <f t="shared" si="56"/>
        <v>6.8228844466841632E-4</v>
      </c>
    </row>
    <row r="43" spans="1:61" x14ac:dyDescent="0.25">
      <c r="A43">
        <v>222.8</v>
      </c>
      <c r="B43">
        <v>2.5999171317654438E-3</v>
      </c>
      <c r="C43" s="10">
        <f t="shared" si="59"/>
        <v>13.944223107569725</v>
      </c>
      <c r="D43">
        <f t="shared" si="60"/>
        <v>6.5139942430547117E-4</v>
      </c>
      <c r="E43">
        <f t="shared" si="61"/>
        <v>5.5142653801875899E-2</v>
      </c>
      <c r="F43">
        <f t="shared" si="11"/>
        <v>1.7652532647645326E-3</v>
      </c>
      <c r="G43">
        <f t="shared" si="57"/>
        <v>6.966637708769148E-7</v>
      </c>
      <c r="H43">
        <v>8.4656697363131293E-4</v>
      </c>
      <c r="K43">
        <f t="shared" si="62"/>
        <v>3.2633573270350883E-14</v>
      </c>
      <c r="L43">
        <f t="shared" si="62"/>
        <v>1.2578137426658676E-13</v>
      </c>
      <c r="M43">
        <f t="shared" si="62"/>
        <v>4.6734474031393578E-13</v>
      </c>
      <c r="N43">
        <f t="shared" si="62"/>
        <v>1.6738930333791837E-12</v>
      </c>
      <c r="O43">
        <f t="shared" si="62"/>
        <v>5.7794613409365554E-12</v>
      </c>
      <c r="P43">
        <f t="shared" si="62"/>
        <v>1.9236069739535752E-11</v>
      </c>
      <c r="Q43">
        <f t="shared" si="62"/>
        <v>6.1718397532167313E-11</v>
      </c>
      <c r="R43">
        <f t="shared" si="62"/>
        <v>1.9088959591059372E-10</v>
      </c>
      <c r="S43">
        <f t="shared" si="62"/>
        <v>5.6914011126613242E-10</v>
      </c>
      <c r="T43">
        <f t="shared" si="62"/>
        <v>1.6357820903644654E-9</v>
      </c>
      <c r="U43">
        <f t="shared" si="62"/>
        <v>4.5321160515256828E-9</v>
      </c>
      <c r="V43">
        <f t="shared" si="62"/>
        <v>1.2104473776385978E-8</v>
      </c>
      <c r="W43">
        <f t="shared" ref="W43:AE43" si="64">W$20</f>
        <v>3.1164497191019638E-8</v>
      </c>
      <c r="X43">
        <f t="shared" si="64"/>
        <v>7.7347032019007957E-8</v>
      </c>
      <c r="Y43">
        <f t="shared" si="64"/>
        <v>1.8505315816555346E-7</v>
      </c>
      <c r="Z43">
        <f t="shared" si="64"/>
        <v>4.2679435611326127E-7</v>
      </c>
      <c r="AA43">
        <f t="shared" si="64"/>
        <v>9.488775090876285E-7</v>
      </c>
      <c r="AB43">
        <f t="shared" si="64"/>
        <v>2.0336253953361745E-6</v>
      </c>
      <c r="AC43">
        <f t="shared" si="64"/>
        <v>4.2014681825932673E-6</v>
      </c>
      <c r="AD43">
        <f t="shared" si="64"/>
        <v>8.3675924634819385E-6</v>
      </c>
      <c r="AE43">
        <f t="shared" si="64"/>
        <v>1.6064576456253412E-5</v>
      </c>
      <c r="AF43">
        <f>AF$20*H72</f>
        <v>2.9730852220930505E-5</v>
      </c>
      <c r="AG43">
        <f>AG$20*H71</f>
        <v>4.7892287488047218E-5</v>
      </c>
      <c r="AH43">
        <f t="shared" si="29"/>
        <v>4.5355096383150249E-5</v>
      </c>
      <c r="AI43">
        <f t="shared" si="30"/>
        <v>4.3945788027357669E-5</v>
      </c>
      <c r="AJ43">
        <f t="shared" si="31"/>
        <v>4.3302911508512027E-5</v>
      </c>
      <c r="AK43">
        <f t="shared" si="32"/>
        <v>4.482801510482774E-5</v>
      </c>
      <c r="AL43">
        <f t="shared" si="33"/>
        <v>4.8903307058338983E-5</v>
      </c>
      <c r="AM43">
        <f t="shared" si="34"/>
        <v>5.5231210779126798E-5</v>
      </c>
      <c r="AN43">
        <f t="shared" si="35"/>
        <v>6.3312827009058775E-5</v>
      </c>
      <c r="AO43">
        <f t="shared" si="36"/>
        <v>7.2799748650419224E-5</v>
      </c>
      <c r="AP43">
        <f t="shared" si="37"/>
        <v>8.2433358407661502E-5</v>
      </c>
      <c r="AQ43">
        <f t="shared" si="38"/>
        <v>9.1436478216891539E-5</v>
      </c>
      <c r="AR43">
        <f t="shared" si="39"/>
        <v>9.9678701057981866E-5</v>
      </c>
      <c r="AS43">
        <f t="shared" si="40"/>
        <v>1.0663106233408396E-4</v>
      </c>
      <c r="AT43">
        <f t="shared" si="41"/>
        <v>7.0344625880256845E-5</v>
      </c>
      <c r="AU43">
        <f t="shared" si="42"/>
        <v>2.2512113392429897E-5</v>
      </c>
      <c r="AV43">
        <f t="shared" si="43"/>
        <v>8.5519729330592385E-6</v>
      </c>
      <c r="AW43">
        <f t="shared" si="44"/>
        <v>6.2783514898033011E-6</v>
      </c>
      <c r="AX43">
        <f t="shared" si="45"/>
        <v>5.1423909385919558E-6</v>
      </c>
      <c r="AY43">
        <f t="shared" si="46"/>
        <v>3.9139189055478255E-6</v>
      </c>
      <c r="AZ43">
        <f t="shared" si="47"/>
        <v>3.2899401832671616E-6</v>
      </c>
      <c r="BA43">
        <f t="shared" si="48"/>
        <v>2.6275851532597629E-6</v>
      </c>
      <c r="BB43">
        <f t="shared" si="49"/>
        <v>1.9960454485188946E-6</v>
      </c>
      <c r="BC43">
        <f t="shared" si="50"/>
        <v>1.719530029391829E-6</v>
      </c>
      <c r="BD43">
        <f t="shared" si="51"/>
        <v>1.266661182885684E-6</v>
      </c>
      <c r="BE43">
        <f t="shared" si="52"/>
        <v>8.3489924339244302E-7</v>
      </c>
      <c r="BF43">
        <f t="shared" si="53"/>
        <v>5.7951439248447556E-7</v>
      </c>
      <c r="BG43">
        <f t="shared" si="54"/>
        <v>3.8750405217267214E-7</v>
      </c>
      <c r="BH43">
        <f t="shared" si="55"/>
        <v>2.7682114707884277E-7</v>
      </c>
      <c r="BI43">
        <f t="shared" si="56"/>
        <v>7.276941256605554E-4</v>
      </c>
    </row>
    <row r="44" spans="1:61" x14ac:dyDescent="0.25">
      <c r="A44">
        <v>224.6</v>
      </c>
      <c r="B44">
        <v>3.280765551779201E-3</v>
      </c>
      <c r="C44" s="10">
        <f t="shared" si="59"/>
        <v>14.46280991735537</v>
      </c>
      <c r="D44">
        <f t="shared" si="60"/>
        <v>2.5316321822022492E-3</v>
      </c>
      <c r="E44">
        <f t="shared" si="61"/>
        <v>0.2143092421761198</v>
      </c>
      <c r="F44">
        <f t="shared" si="11"/>
        <v>2.1430847890229815E-3</v>
      </c>
      <c r="G44">
        <f t="shared" si="57"/>
        <v>1.2943175179455735E-6</v>
      </c>
      <c r="H44">
        <v>8.9409225945779908E-4</v>
      </c>
      <c r="K44">
        <f t="shared" si="62"/>
        <v>3.2633573270350883E-14</v>
      </c>
      <c r="L44">
        <f t="shared" ref="L44:AF56" si="65">L$20</f>
        <v>1.2578137426658676E-13</v>
      </c>
      <c r="M44">
        <f t="shared" si="65"/>
        <v>4.6734474031393578E-13</v>
      </c>
      <c r="N44">
        <f t="shared" si="65"/>
        <v>1.6738930333791837E-12</v>
      </c>
      <c r="O44">
        <f t="shared" si="65"/>
        <v>5.7794613409365554E-12</v>
      </c>
      <c r="P44">
        <f t="shared" si="65"/>
        <v>1.9236069739535752E-11</v>
      </c>
      <c r="Q44">
        <f t="shared" si="65"/>
        <v>6.1718397532167313E-11</v>
      </c>
      <c r="R44">
        <f t="shared" si="65"/>
        <v>1.9088959591059372E-10</v>
      </c>
      <c r="S44">
        <f t="shared" si="65"/>
        <v>5.6914011126613242E-10</v>
      </c>
      <c r="T44">
        <f t="shared" si="65"/>
        <v>1.6357820903644654E-9</v>
      </c>
      <c r="U44">
        <f t="shared" si="65"/>
        <v>4.5321160515256828E-9</v>
      </c>
      <c r="V44">
        <f t="shared" si="65"/>
        <v>1.2104473776385978E-8</v>
      </c>
      <c r="W44">
        <f t="shared" si="65"/>
        <v>3.1164497191019638E-8</v>
      </c>
      <c r="X44">
        <f t="shared" si="65"/>
        <v>7.7347032019007957E-8</v>
      </c>
      <c r="Y44">
        <f t="shared" si="65"/>
        <v>1.8505315816555346E-7</v>
      </c>
      <c r="Z44">
        <f t="shared" si="65"/>
        <v>4.2679435611326127E-7</v>
      </c>
      <c r="AA44">
        <f t="shared" si="65"/>
        <v>9.488775090876285E-7</v>
      </c>
      <c r="AB44">
        <f t="shared" si="65"/>
        <v>2.0336253953361745E-6</v>
      </c>
      <c r="AC44">
        <f t="shared" si="65"/>
        <v>4.2014681825932673E-6</v>
      </c>
      <c r="AD44">
        <f t="shared" si="65"/>
        <v>8.3675924634819385E-6</v>
      </c>
      <c r="AE44">
        <f t="shared" si="65"/>
        <v>1.6064576456253412E-5</v>
      </c>
      <c r="AF44">
        <f t="shared" si="65"/>
        <v>2.9730852220930505E-5</v>
      </c>
      <c r="AG44">
        <f>AG$20*H72</f>
        <v>5.304137273577105E-5</v>
      </c>
      <c r="AH44">
        <f>AH$20*H71</f>
        <v>8.2364922958621706E-5</v>
      </c>
      <c r="AI44">
        <f t="shared" si="30"/>
        <v>7.5192085178172845E-5</v>
      </c>
      <c r="AJ44">
        <f t="shared" si="31"/>
        <v>7.0231607612168884E-5</v>
      </c>
      <c r="AK44">
        <f t="shared" si="32"/>
        <v>6.6711663343309635E-5</v>
      </c>
      <c r="AL44">
        <f t="shared" si="33"/>
        <v>6.6573823449534906E-5</v>
      </c>
      <c r="AM44">
        <f t="shared" si="34"/>
        <v>7.0010235421568676E-5</v>
      </c>
      <c r="AN44">
        <f t="shared" si="35"/>
        <v>7.6221447417003512E-5</v>
      </c>
      <c r="AO44">
        <f t="shared" si="36"/>
        <v>8.4227449923386516E-5</v>
      </c>
      <c r="AP44">
        <f t="shared" si="37"/>
        <v>9.3360064880721117E-5</v>
      </c>
      <c r="AQ44">
        <f t="shared" si="38"/>
        <v>1.0190689690363456E-4</v>
      </c>
      <c r="AR44">
        <f t="shared" si="39"/>
        <v>1.0896559450285494E-4</v>
      </c>
      <c r="AS44">
        <f t="shared" si="40"/>
        <v>1.1450951912942591E-4</v>
      </c>
      <c r="AT44">
        <f t="shared" si="41"/>
        <v>1.1808433158015929E-4</v>
      </c>
      <c r="AU44">
        <f t="shared" si="42"/>
        <v>7.5094612830161396E-5</v>
      </c>
      <c r="AV44">
        <f t="shared" si="43"/>
        <v>2.3166661048930511E-5</v>
      </c>
      <c r="AW44">
        <f t="shared" si="44"/>
        <v>8.4836513718451945E-6</v>
      </c>
      <c r="AX44">
        <f t="shared" si="45"/>
        <v>6.003872211893543E-6</v>
      </c>
      <c r="AY44">
        <f t="shared" si="46"/>
        <v>4.7404571225070321E-6</v>
      </c>
      <c r="AZ44">
        <f t="shared" si="47"/>
        <v>3.4780536322823865E-6</v>
      </c>
      <c r="BA44">
        <f t="shared" si="48"/>
        <v>2.8182646421974239E-6</v>
      </c>
      <c r="BB44">
        <f t="shared" si="49"/>
        <v>2.1698009159155215E-6</v>
      </c>
      <c r="BC44">
        <f t="shared" si="50"/>
        <v>1.5889229326795454E-6</v>
      </c>
      <c r="BD44">
        <f t="shared" si="51"/>
        <v>1.3195063690540135E-6</v>
      </c>
      <c r="BE44">
        <f t="shared" si="52"/>
        <v>9.3698255807245364E-7</v>
      </c>
      <c r="BF44">
        <f t="shared" si="53"/>
        <v>5.9535284183745711E-7</v>
      </c>
      <c r="BG44">
        <f t="shared" si="54"/>
        <v>3.983583350063208E-7</v>
      </c>
      <c r="BH44">
        <f t="shared" si="55"/>
        <v>2.5677648479372642E-7</v>
      </c>
      <c r="BI44">
        <f t="shared" si="56"/>
        <v>7.6854602798309322E-4</v>
      </c>
    </row>
    <row r="45" spans="1:61" x14ac:dyDescent="0.25">
      <c r="A45">
        <v>226.4</v>
      </c>
      <c r="B45">
        <v>3.4629877707912883E-3</v>
      </c>
      <c r="C45" s="10">
        <f t="shared" si="59"/>
        <v>15.021459227467814</v>
      </c>
      <c r="D45">
        <f t="shared" si="60"/>
        <v>6.2810552685378651E-4</v>
      </c>
      <c r="E45">
        <f t="shared" si="61"/>
        <v>5.3170764857939264E-2</v>
      </c>
      <c r="F45">
        <f t="shared" si="11"/>
        <v>2.5281642565982932E-3</v>
      </c>
      <c r="G45">
        <f t="shared" si="57"/>
        <v>8.7389500268814077E-7</v>
      </c>
      <c r="H45">
        <v>8.2935089998549039E-4</v>
      </c>
      <c r="K45">
        <f t="shared" si="62"/>
        <v>3.2633573270350883E-14</v>
      </c>
      <c r="L45">
        <f t="shared" si="65"/>
        <v>1.2578137426658676E-13</v>
      </c>
      <c r="M45">
        <f t="shared" si="65"/>
        <v>4.6734474031393578E-13</v>
      </c>
      <c r="N45">
        <f t="shared" si="65"/>
        <v>1.6738930333791837E-12</v>
      </c>
      <c r="O45">
        <f t="shared" si="65"/>
        <v>5.7794613409365554E-12</v>
      </c>
      <c r="P45">
        <f t="shared" si="65"/>
        <v>1.9236069739535752E-11</v>
      </c>
      <c r="Q45">
        <f t="shared" si="65"/>
        <v>6.1718397532167313E-11</v>
      </c>
      <c r="R45">
        <f t="shared" si="65"/>
        <v>1.9088959591059372E-10</v>
      </c>
      <c r="S45">
        <f t="shared" si="65"/>
        <v>5.6914011126613242E-10</v>
      </c>
      <c r="T45">
        <f t="shared" si="65"/>
        <v>1.6357820903644654E-9</v>
      </c>
      <c r="U45">
        <f t="shared" si="65"/>
        <v>4.5321160515256828E-9</v>
      </c>
      <c r="V45">
        <f t="shared" si="65"/>
        <v>1.2104473776385978E-8</v>
      </c>
      <c r="W45">
        <f t="shared" si="65"/>
        <v>3.1164497191019638E-8</v>
      </c>
      <c r="X45">
        <f t="shared" si="65"/>
        <v>7.7347032019007957E-8</v>
      </c>
      <c r="Y45">
        <f t="shared" si="65"/>
        <v>1.8505315816555346E-7</v>
      </c>
      <c r="Z45">
        <f t="shared" si="65"/>
        <v>4.2679435611326127E-7</v>
      </c>
      <c r="AA45">
        <f t="shared" si="65"/>
        <v>9.488775090876285E-7</v>
      </c>
      <c r="AB45">
        <f t="shared" si="65"/>
        <v>2.0336253953361745E-6</v>
      </c>
      <c r="AC45">
        <f t="shared" si="65"/>
        <v>4.2014681825932673E-6</v>
      </c>
      <c r="AD45">
        <f t="shared" si="65"/>
        <v>8.3675924634819385E-6</v>
      </c>
      <c r="AE45">
        <f t="shared" si="65"/>
        <v>1.6064576456253412E-5</v>
      </c>
      <c r="AF45">
        <f t="shared" si="65"/>
        <v>2.9730852220930505E-5</v>
      </c>
      <c r="AG45">
        <f t="shared" ref="AG45:AQ55" si="66">AG$20</f>
        <v>5.304137273577105E-5</v>
      </c>
      <c r="AH45">
        <f>AH$20*H72</f>
        <v>9.122029471011708E-5</v>
      </c>
      <c r="AI45">
        <f>AI$20*H71</f>
        <v>1.3654893929624949E-4</v>
      </c>
      <c r="AJ45">
        <f t="shared" si="31"/>
        <v>1.2016762604158354E-4</v>
      </c>
      <c r="AK45">
        <f t="shared" si="32"/>
        <v>1.081975137436533E-4</v>
      </c>
      <c r="AL45">
        <f t="shared" si="33"/>
        <v>9.9073101654327024E-5</v>
      </c>
      <c r="AM45">
        <f t="shared" si="34"/>
        <v>9.5307441009168339E-5</v>
      </c>
      <c r="AN45">
        <f t="shared" si="35"/>
        <v>9.6617137349700149E-5</v>
      </c>
      <c r="AO45">
        <f t="shared" si="36"/>
        <v>1.0140027619498242E-4</v>
      </c>
      <c r="AP45">
        <f t="shared" si="37"/>
        <v>1.0801521070278823E-4</v>
      </c>
      <c r="AQ45">
        <f t="shared" si="38"/>
        <v>1.1541485983946069E-4</v>
      </c>
      <c r="AR45">
        <f t="shared" si="39"/>
        <v>1.2144327758015425E-4</v>
      </c>
      <c r="AS45">
        <f t="shared" si="40"/>
        <v>1.2517817443182642E-4</v>
      </c>
      <c r="AT45">
        <f t="shared" si="41"/>
        <v>1.2680901540302453E-4</v>
      </c>
      <c r="AU45">
        <f t="shared" si="42"/>
        <v>1.2605791914246635E-4</v>
      </c>
      <c r="AV45">
        <f t="shared" si="43"/>
        <v>7.7278015249426573E-5</v>
      </c>
      <c r="AW45">
        <f t="shared" si="44"/>
        <v>2.2981583001634435E-5</v>
      </c>
      <c r="AX45">
        <f t="shared" si="45"/>
        <v>8.1127599831798639E-6</v>
      </c>
      <c r="AY45">
        <f t="shared" si="46"/>
        <v>5.534604258867523E-6</v>
      </c>
      <c r="AZ45">
        <f t="shared" si="47"/>
        <v>4.2125461746905444E-6</v>
      </c>
      <c r="BA45">
        <f t="shared" si="48"/>
        <v>2.9794084480264202E-6</v>
      </c>
      <c r="BB45">
        <f t="shared" si="49"/>
        <v>2.3272597633404899E-6</v>
      </c>
      <c r="BC45">
        <f t="shared" si="50"/>
        <v>1.7272384439970926E-6</v>
      </c>
      <c r="BD45">
        <f t="shared" si="51"/>
        <v>1.2192831144380622E-6</v>
      </c>
      <c r="BE45">
        <f t="shared" si="52"/>
        <v>9.7607353077046622E-7</v>
      </c>
      <c r="BF45">
        <f t="shared" si="53"/>
        <v>6.6814676515206267E-7</v>
      </c>
      <c r="BG45">
        <f t="shared" si="54"/>
        <v>4.0924568896190815E-7</v>
      </c>
      <c r="BH45">
        <f t="shared" si="55"/>
        <v>2.6396898916975608E-7</v>
      </c>
      <c r="BI45">
        <f t="shared" si="56"/>
        <v>7.1289549064498651E-4</v>
      </c>
    </row>
    <row r="46" spans="1:61" x14ac:dyDescent="0.25">
      <c r="A46">
        <v>228.2</v>
      </c>
      <c r="B46">
        <v>4.025128142490556E-3</v>
      </c>
      <c r="C46" s="10">
        <f t="shared" si="59"/>
        <v>15.624999999999996</v>
      </c>
      <c r="D46">
        <f t="shared" si="60"/>
        <v>1.7908543041512568E-3</v>
      </c>
      <c r="E46">
        <f t="shared" si="61"/>
        <v>0.15160047003219723</v>
      </c>
      <c r="F46">
        <f t="shared" si="11"/>
        <v>3.1233251826023687E-3</v>
      </c>
      <c r="G46">
        <f t="shared" si="57"/>
        <v>8.1324857846309561E-7</v>
      </c>
      <c r="H46">
        <v>8.5258164863524191E-4</v>
      </c>
      <c r="K46">
        <f t="shared" si="62"/>
        <v>3.2633573270350883E-14</v>
      </c>
      <c r="L46">
        <f t="shared" si="65"/>
        <v>1.2578137426658676E-13</v>
      </c>
      <c r="M46">
        <f t="shared" si="65"/>
        <v>4.6734474031393578E-13</v>
      </c>
      <c r="N46">
        <f t="shared" si="65"/>
        <v>1.6738930333791837E-12</v>
      </c>
      <c r="O46">
        <f t="shared" si="65"/>
        <v>5.7794613409365554E-12</v>
      </c>
      <c r="P46">
        <f t="shared" si="65"/>
        <v>1.9236069739535752E-11</v>
      </c>
      <c r="Q46">
        <f t="shared" si="65"/>
        <v>6.1718397532167313E-11</v>
      </c>
      <c r="R46">
        <f t="shared" si="65"/>
        <v>1.9088959591059372E-10</v>
      </c>
      <c r="S46">
        <f t="shared" si="65"/>
        <v>5.6914011126613242E-10</v>
      </c>
      <c r="T46">
        <f t="shared" si="65"/>
        <v>1.6357820903644654E-9</v>
      </c>
      <c r="U46">
        <f t="shared" si="65"/>
        <v>4.5321160515256828E-9</v>
      </c>
      <c r="V46">
        <f t="shared" si="65"/>
        <v>1.2104473776385978E-8</v>
      </c>
      <c r="W46">
        <f t="shared" si="65"/>
        <v>3.1164497191019638E-8</v>
      </c>
      <c r="X46">
        <f t="shared" si="65"/>
        <v>7.7347032019007957E-8</v>
      </c>
      <c r="Y46">
        <f t="shared" si="65"/>
        <v>1.8505315816555346E-7</v>
      </c>
      <c r="Z46">
        <f t="shared" si="65"/>
        <v>4.2679435611326127E-7</v>
      </c>
      <c r="AA46">
        <f t="shared" si="65"/>
        <v>9.488775090876285E-7</v>
      </c>
      <c r="AB46">
        <f t="shared" si="65"/>
        <v>2.0336253953361745E-6</v>
      </c>
      <c r="AC46">
        <f t="shared" si="65"/>
        <v>4.2014681825932673E-6</v>
      </c>
      <c r="AD46">
        <f t="shared" si="65"/>
        <v>8.3675924634819385E-6</v>
      </c>
      <c r="AE46">
        <f t="shared" si="65"/>
        <v>1.6064576456253412E-5</v>
      </c>
      <c r="AF46">
        <f t="shared" si="65"/>
        <v>2.9730852220930505E-5</v>
      </c>
      <c r="AG46">
        <f t="shared" si="66"/>
        <v>5.304137273577105E-5</v>
      </c>
      <c r="AH46">
        <f t="shared" si="66"/>
        <v>9.122029471011708E-5</v>
      </c>
      <c r="AI46">
        <f>AI$20*H72</f>
        <v>1.5122984442315812E-4</v>
      </c>
      <c r="AJ46">
        <f>AJ$20*H71</f>
        <v>2.1822458886257642E-4</v>
      </c>
      <c r="AK46">
        <f t="shared" si="32"/>
        <v>1.8512801874014947E-4</v>
      </c>
      <c r="AL46">
        <f t="shared" si="33"/>
        <v>1.60683495818508E-4</v>
      </c>
      <c r="AM46">
        <f t="shared" si="34"/>
        <v>1.4183358116231305E-4</v>
      </c>
      <c r="AN46">
        <f t="shared" si="35"/>
        <v>1.3152836957314913E-4</v>
      </c>
      <c r="AO46">
        <f t="shared" si="36"/>
        <v>1.2853343441287927E-4</v>
      </c>
      <c r="AP46">
        <f t="shared" si="37"/>
        <v>1.3003803639412821E-4</v>
      </c>
      <c r="AQ46">
        <f t="shared" si="38"/>
        <v>1.335320452028356E-4</v>
      </c>
      <c r="AR46">
        <f t="shared" si="39"/>
        <v>1.3754082683542414E-4</v>
      </c>
      <c r="AS46">
        <f t="shared" si="40"/>
        <v>1.3951236492453555E-4</v>
      </c>
      <c r="AT46">
        <f t="shared" si="41"/>
        <v>1.3862359365692981E-4</v>
      </c>
      <c r="AU46">
        <f t="shared" si="42"/>
        <v>1.3537173303436058E-4</v>
      </c>
      <c r="AV46">
        <f t="shared" si="43"/>
        <v>1.2972309771187564E-4</v>
      </c>
      <c r="AW46">
        <f t="shared" si="44"/>
        <v>7.6660642545994169E-5</v>
      </c>
      <c r="AX46">
        <f t="shared" si="45"/>
        <v>2.1976865709562367E-5</v>
      </c>
      <c r="AY46">
        <f t="shared" si="46"/>
        <v>7.4786594999689572E-6</v>
      </c>
      <c r="AZ46">
        <f t="shared" si="47"/>
        <v>4.9182548004543819E-6</v>
      </c>
      <c r="BA46">
        <f t="shared" si="48"/>
        <v>3.6085975052484091E-6</v>
      </c>
      <c r="BB46">
        <f t="shared" si="49"/>
        <v>2.4603287057677585E-6</v>
      </c>
      <c r="BC46">
        <f t="shared" si="50"/>
        <v>1.8525812681359254E-6</v>
      </c>
      <c r="BD46">
        <f t="shared" si="51"/>
        <v>1.3254215330773787E-6</v>
      </c>
      <c r="BE46">
        <f t="shared" si="52"/>
        <v>9.0193575599910797E-7</v>
      </c>
      <c r="BF46">
        <f t="shared" si="53"/>
        <v>6.9602189124678462E-7</v>
      </c>
      <c r="BG46">
        <f t="shared" si="54"/>
        <v>4.5928424963658695E-7</v>
      </c>
      <c r="BH46">
        <f t="shared" si="55"/>
        <v>2.7118340786227361E-7</v>
      </c>
      <c r="BI46">
        <f t="shared" si="56"/>
        <v>7.3286423482432563E-4</v>
      </c>
    </row>
    <row r="47" spans="1:61" x14ac:dyDescent="0.25">
      <c r="A47">
        <v>230</v>
      </c>
      <c r="B47">
        <v>4.1493704849444608E-3</v>
      </c>
      <c r="C47" s="10">
        <f t="shared" si="59"/>
        <v>16.279069767441861</v>
      </c>
      <c r="D47">
        <f t="shared" si="60"/>
        <v>3.6464141459883879E-4</v>
      </c>
      <c r="E47">
        <f t="shared" si="61"/>
        <v>3.0867843195422948E-2</v>
      </c>
      <c r="F47">
        <f t="shared" si="11"/>
        <v>3.8904302939419431E-3</v>
      </c>
      <c r="G47">
        <f t="shared" si="57"/>
        <v>6.7050022516420326E-8</v>
      </c>
      <c r="H47">
        <v>8.7588317735707178E-4</v>
      </c>
      <c r="K47">
        <f t="shared" si="62"/>
        <v>3.2633573270350883E-14</v>
      </c>
      <c r="L47">
        <f t="shared" si="65"/>
        <v>1.2578137426658676E-13</v>
      </c>
      <c r="M47">
        <f t="shared" si="65"/>
        <v>4.6734474031393578E-13</v>
      </c>
      <c r="N47">
        <f t="shared" si="65"/>
        <v>1.6738930333791837E-12</v>
      </c>
      <c r="O47">
        <f t="shared" si="65"/>
        <v>5.7794613409365554E-12</v>
      </c>
      <c r="P47">
        <f t="shared" si="65"/>
        <v>1.9236069739535752E-11</v>
      </c>
      <c r="Q47">
        <f t="shared" si="65"/>
        <v>6.1718397532167313E-11</v>
      </c>
      <c r="R47">
        <f t="shared" si="65"/>
        <v>1.9088959591059372E-10</v>
      </c>
      <c r="S47">
        <f t="shared" si="65"/>
        <v>5.6914011126613242E-10</v>
      </c>
      <c r="T47">
        <f t="shared" si="65"/>
        <v>1.6357820903644654E-9</v>
      </c>
      <c r="U47">
        <f t="shared" si="65"/>
        <v>4.5321160515256828E-9</v>
      </c>
      <c r="V47">
        <f t="shared" si="65"/>
        <v>1.2104473776385978E-8</v>
      </c>
      <c r="W47">
        <f t="shared" si="65"/>
        <v>3.1164497191019638E-8</v>
      </c>
      <c r="X47">
        <f t="shared" si="65"/>
        <v>7.7347032019007957E-8</v>
      </c>
      <c r="Y47">
        <f t="shared" si="65"/>
        <v>1.8505315816555346E-7</v>
      </c>
      <c r="Z47">
        <f t="shared" si="65"/>
        <v>4.2679435611326127E-7</v>
      </c>
      <c r="AA47">
        <f t="shared" si="65"/>
        <v>9.488775090876285E-7</v>
      </c>
      <c r="AB47">
        <f t="shared" si="65"/>
        <v>2.0336253953361745E-6</v>
      </c>
      <c r="AC47">
        <f t="shared" si="65"/>
        <v>4.2014681825932673E-6</v>
      </c>
      <c r="AD47">
        <f t="shared" si="65"/>
        <v>8.3675924634819385E-6</v>
      </c>
      <c r="AE47">
        <f t="shared" si="65"/>
        <v>1.6064576456253412E-5</v>
      </c>
      <c r="AF47">
        <f t="shared" si="65"/>
        <v>2.9730852220930505E-5</v>
      </c>
      <c r="AG47">
        <f t="shared" si="66"/>
        <v>5.304137273577105E-5</v>
      </c>
      <c r="AH47">
        <f t="shared" si="66"/>
        <v>9.122029471011708E-5</v>
      </c>
      <c r="AI47">
        <f t="shared" si="66"/>
        <v>1.5122984442315812E-4</v>
      </c>
      <c r="AJ47">
        <f>AJ$20*H72</f>
        <v>2.4168675928998249E-4</v>
      </c>
      <c r="AK47">
        <f>AK$20*H71</f>
        <v>3.3619275929219387E-4</v>
      </c>
      <c r="AL47">
        <f t="shared" si="33"/>
        <v>2.7493253953690222E-4</v>
      </c>
      <c r="AM47">
        <f t="shared" si="34"/>
        <v>2.3003535031269692E-4</v>
      </c>
      <c r="AN47">
        <f t="shared" si="35"/>
        <v>1.9573644495612236E-4</v>
      </c>
      <c r="AO47">
        <f t="shared" si="36"/>
        <v>1.7497716789904226E-4</v>
      </c>
      <c r="AP47">
        <f t="shared" si="37"/>
        <v>1.64834219878302E-4</v>
      </c>
      <c r="AQ47">
        <f t="shared" si="38"/>
        <v>1.607574048218792E-4</v>
      </c>
      <c r="AR47">
        <f t="shared" si="39"/>
        <v>1.5913122393225671E-4</v>
      </c>
      <c r="AS47">
        <f t="shared" si="40"/>
        <v>1.5800500783438813E-4</v>
      </c>
      <c r="AT47">
        <f t="shared" si="41"/>
        <v>1.5449742315860955E-4</v>
      </c>
      <c r="AU47">
        <f t="shared" si="42"/>
        <v>1.4798408498913399E-4</v>
      </c>
      <c r="AV47">
        <f t="shared" si="43"/>
        <v>1.3930771403576508E-4</v>
      </c>
      <c r="AW47">
        <f t="shared" si="44"/>
        <v>1.2868674216788927E-4</v>
      </c>
      <c r="AX47">
        <f t="shared" si="45"/>
        <v>7.3309164400131108E-5</v>
      </c>
      <c r="AY47">
        <f t="shared" si="46"/>
        <v>2.0259134481868319E-5</v>
      </c>
      <c r="AZ47">
        <f t="shared" si="47"/>
        <v>6.6458144550722269E-6</v>
      </c>
      <c r="BA47">
        <f t="shared" si="48"/>
        <v>4.213129368107038E-6</v>
      </c>
      <c r="BB47">
        <f t="shared" si="49"/>
        <v>2.9798989244343618E-6</v>
      </c>
      <c r="BC47">
        <f t="shared" si="50"/>
        <v>1.9585088633251989E-6</v>
      </c>
      <c r="BD47">
        <f t="shared" si="51"/>
        <v>1.4216051715945281E-6</v>
      </c>
      <c r="BE47">
        <f t="shared" si="52"/>
        <v>9.8044913301747281E-7</v>
      </c>
      <c r="BF47">
        <f t="shared" si="53"/>
        <v>6.4315547024215282E-7</v>
      </c>
      <c r="BG47">
        <f t="shared" si="54"/>
        <v>4.7844561812577787E-7</v>
      </c>
      <c r="BH47">
        <f t="shared" si="55"/>
        <v>3.0434106296843545E-7</v>
      </c>
      <c r="BI47">
        <f t="shared" si="56"/>
        <v>7.5289382031246794E-4</v>
      </c>
    </row>
    <row r="48" spans="1:61" x14ac:dyDescent="0.25">
      <c r="A48">
        <v>231.8</v>
      </c>
      <c r="B48">
        <v>5.0829108030934489E-3</v>
      </c>
      <c r="C48" s="10">
        <f t="shared" si="59"/>
        <v>16.990291262135926</v>
      </c>
      <c r="D48">
        <f t="shared" si="60"/>
        <v>2.515283615299695E-3</v>
      </c>
      <c r="E48">
        <f t="shared" si="61"/>
        <v>0.21292529350925452</v>
      </c>
      <c r="F48">
        <f t="shared" si="11"/>
        <v>4.9444200459277795E-3</v>
      </c>
      <c r="G48">
        <f t="shared" si="57"/>
        <v>1.9179689820320401E-8</v>
      </c>
      <c r="H48">
        <v>9.8297760668456489E-4</v>
      </c>
      <c r="K48">
        <f t="shared" si="62"/>
        <v>3.2633573270350883E-14</v>
      </c>
      <c r="L48">
        <f t="shared" si="65"/>
        <v>1.2578137426658676E-13</v>
      </c>
      <c r="M48">
        <f t="shared" si="65"/>
        <v>4.6734474031393578E-13</v>
      </c>
      <c r="N48">
        <f t="shared" si="65"/>
        <v>1.6738930333791837E-12</v>
      </c>
      <c r="O48">
        <f t="shared" si="65"/>
        <v>5.7794613409365554E-12</v>
      </c>
      <c r="P48">
        <f t="shared" si="65"/>
        <v>1.9236069739535752E-11</v>
      </c>
      <c r="Q48">
        <f t="shared" si="65"/>
        <v>6.1718397532167313E-11</v>
      </c>
      <c r="R48">
        <f t="shared" si="65"/>
        <v>1.9088959591059372E-10</v>
      </c>
      <c r="S48">
        <f t="shared" si="65"/>
        <v>5.6914011126613242E-10</v>
      </c>
      <c r="T48">
        <f t="shared" si="65"/>
        <v>1.6357820903644654E-9</v>
      </c>
      <c r="U48">
        <f t="shared" si="65"/>
        <v>4.5321160515256828E-9</v>
      </c>
      <c r="V48">
        <f t="shared" si="65"/>
        <v>1.2104473776385978E-8</v>
      </c>
      <c r="W48">
        <f t="shared" si="65"/>
        <v>3.1164497191019638E-8</v>
      </c>
      <c r="X48">
        <f t="shared" si="65"/>
        <v>7.7347032019007957E-8</v>
      </c>
      <c r="Y48">
        <f t="shared" si="65"/>
        <v>1.8505315816555346E-7</v>
      </c>
      <c r="Z48">
        <f t="shared" si="65"/>
        <v>4.2679435611326127E-7</v>
      </c>
      <c r="AA48">
        <f t="shared" si="65"/>
        <v>9.488775090876285E-7</v>
      </c>
      <c r="AB48">
        <f t="shared" si="65"/>
        <v>2.0336253953361745E-6</v>
      </c>
      <c r="AC48">
        <f t="shared" si="65"/>
        <v>4.2014681825932673E-6</v>
      </c>
      <c r="AD48">
        <f t="shared" si="65"/>
        <v>8.3675924634819385E-6</v>
      </c>
      <c r="AE48">
        <f t="shared" si="65"/>
        <v>1.6064576456253412E-5</v>
      </c>
      <c r="AF48">
        <f t="shared" si="65"/>
        <v>2.9730852220930505E-5</v>
      </c>
      <c r="AG48">
        <f t="shared" si="66"/>
        <v>5.304137273577105E-5</v>
      </c>
      <c r="AH48">
        <f t="shared" si="66"/>
        <v>9.122029471011708E-5</v>
      </c>
      <c r="AI48">
        <f t="shared" si="66"/>
        <v>1.5122984442315812E-4</v>
      </c>
      <c r="AJ48">
        <f t="shared" si="66"/>
        <v>2.4168675928998249E-4</v>
      </c>
      <c r="AK48">
        <f>AK$20*H72</f>
        <v>3.7233814444831203E-4</v>
      </c>
      <c r="AL48">
        <f>AL$20*H71</f>
        <v>4.9927790355634369E-4</v>
      </c>
      <c r="AM48">
        <f t="shared" si="34"/>
        <v>3.9359489114031355E-4</v>
      </c>
      <c r="AN48">
        <f t="shared" si="35"/>
        <v>3.1745868161444664E-4</v>
      </c>
      <c r="AO48">
        <f t="shared" si="36"/>
        <v>2.6039560061604319E-4</v>
      </c>
      <c r="AP48">
        <f t="shared" si="37"/>
        <v>2.2439472732445139E-4</v>
      </c>
      <c r="AQ48">
        <f t="shared" si="38"/>
        <v>2.0377361999808974E-4</v>
      </c>
      <c r="AR48">
        <f t="shared" si="39"/>
        <v>1.9157590634233523E-4</v>
      </c>
      <c r="AS48">
        <f t="shared" si="40"/>
        <v>1.8280775870424084E-4</v>
      </c>
      <c r="AT48">
        <f t="shared" si="41"/>
        <v>1.7497636549830816E-4</v>
      </c>
      <c r="AU48">
        <f t="shared" si="42"/>
        <v>1.6492978717525073E-4</v>
      </c>
      <c r="AV48">
        <f t="shared" si="43"/>
        <v>1.5228677458297717E-4</v>
      </c>
      <c r="AW48">
        <f t="shared" si="44"/>
        <v>1.381947871606939E-4</v>
      </c>
      <c r="AX48">
        <f t="shared" si="45"/>
        <v>1.2306076787763683E-4</v>
      </c>
      <c r="AY48">
        <f t="shared" si="46"/>
        <v>6.757925538442144E-5</v>
      </c>
      <c r="AZ48">
        <f t="shared" si="47"/>
        <v>1.8003018961808801E-5</v>
      </c>
      <c r="BA48">
        <f t="shared" si="48"/>
        <v>5.693010466450065E-6</v>
      </c>
      <c r="BB48">
        <f t="shared" si="49"/>
        <v>3.4791077847460693E-6</v>
      </c>
      <c r="BC48">
        <f t="shared" si="50"/>
        <v>2.3721051750671341E-6</v>
      </c>
      <c r="BD48">
        <f t="shared" si="51"/>
        <v>1.5028902518907163E-6</v>
      </c>
      <c r="BE48">
        <f t="shared" si="52"/>
        <v>1.0515986976210078E-6</v>
      </c>
      <c r="BF48">
        <f t="shared" si="53"/>
        <v>6.9914206083984916E-7</v>
      </c>
      <c r="BG48">
        <f t="shared" si="54"/>
        <v>4.4210522740854048E-7</v>
      </c>
      <c r="BH48">
        <f t="shared" si="55"/>
        <v>3.1703819172594142E-7</v>
      </c>
      <c r="BI48">
        <f t="shared" si="56"/>
        <v>8.4495031382095004E-4</v>
      </c>
    </row>
    <row r="49" spans="1:61" x14ac:dyDescent="0.25">
      <c r="A49">
        <v>233.6</v>
      </c>
      <c r="B49">
        <v>6.0241191927330818E-3</v>
      </c>
      <c r="C49" s="10">
        <f t="shared" si="59"/>
        <v>17.766497461928932</v>
      </c>
      <c r="D49">
        <f t="shared" si="60"/>
        <v>2.3191972313348756E-3</v>
      </c>
      <c r="E49">
        <f t="shared" si="61"/>
        <v>0.19632607161438967</v>
      </c>
      <c r="F49">
        <f t="shared" si="11"/>
        <v>6.202322840104752E-3</v>
      </c>
      <c r="G49">
        <f t="shared" si="57"/>
        <v>3.1756539936566579E-8</v>
      </c>
      <c r="H49">
        <v>1.0239874957744029E-3</v>
      </c>
      <c r="K49">
        <f t="shared" si="62"/>
        <v>3.2633573270350883E-14</v>
      </c>
      <c r="L49">
        <f t="shared" si="65"/>
        <v>1.2578137426658676E-13</v>
      </c>
      <c r="M49">
        <f t="shared" si="65"/>
        <v>4.6734474031393578E-13</v>
      </c>
      <c r="N49">
        <f t="shared" si="65"/>
        <v>1.6738930333791837E-12</v>
      </c>
      <c r="O49">
        <f t="shared" si="65"/>
        <v>5.7794613409365554E-12</v>
      </c>
      <c r="P49">
        <f t="shared" si="65"/>
        <v>1.9236069739535752E-11</v>
      </c>
      <c r="Q49">
        <f t="shared" si="65"/>
        <v>6.1718397532167313E-11</v>
      </c>
      <c r="R49">
        <f t="shared" si="65"/>
        <v>1.9088959591059372E-10</v>
      </c>
      <c r="S49">
        <f t="shared" si="65"/>
        <v>5.6914011126613242E-10</v>
      </c>
      <c r="T49">
        <f t="shared" si="65"/>
        <v>1.6357820903644654E-9</v>
      </c>
      <c r="U49">
        <f t="shared" si="65"/>
        <v>4.5321160515256828E-9</v>
      </c>
      <c r="V49">
        <f t="shared" si="65"/>
        <v>1.2104473776385978E-8</v>
      </c>
      <c r="W49">
        <f t="shared" si="65"/>
        <v>3.1164497191019638E-8</v>
      </c>
      <c r="X49">
        <f t="shared" si="65"/>
        <v>7.7347032019007957E-8</v>
      </c>
      <c r="Y49">
        <f t="shared" si="65"/>
        <v>1.8505315816555346E-7</v>
      </c>
      <c r="Z49">
        <f t="shared" si="65"/>
        <v>4.2679435611326127E-7</v>
      </c>
      <c r="AA49">
        <f t="shared" si="65"/>
        <v>9.488775090876285E-7</v>
      </c>
      <c r="AB49">
        <f t="shared" si="65"/>
        <v>2.0336253953361745E-6</v>
      </c>
      <c r="AC49">
        <f t="shared" si="65"/>
        <v>4.2014681825932673E-6</v>
      </c>
      <c r="AD49">
        <f t="shared" si="65"/>
        <v>8.3675924634819385E-6</v>
      </c>
      <c r="AE49">
        <f t="shared" si="65"/>
        <v>1.6064576456253412E-5</v>
      </c>
      <c r="AF49">
        <f t="shared" si="65"/>
        <v>2.9730852220930505E-5</v>
      </c>
      <c r="AG49">
        <f t="shared" si="66"/>
        <v>5.304137273577105E-5</v>
      </c>
      <c r="AH49">
        <f t="shared" si="66"/>
        <v>9.122029471011708E-5</v>
      </c>
      <c r="AI49">
        <f t="shared" si="66"/>
        <v>1.5122984442315812E-4</v>
      </c>
      <c r="AJ49">
        <f t="shared" si="66"/>
        <v>2.4168675928998249E-4</v>
      </c>
      <c r="AK49">
        <f t="shared" si="66"/>
        <v>3.7233814444831203E-4</v>
      </c>
      <c r="AL49">
        <f>AL$20*H72</f>
        <v>5.5295720397309804E-4</v>
      </c>
      <c r="AM49">
        <f>AM$20*H71</f>
        <v>7.1476891178479996E-4</v>
      </c>
      <c r="AN49">
        <f t="shared" si="35"/>
        <v>5.4317788575423541E-4</v>
      </c>
      <c r="AO49">
        <f t="shared" si="36"/>
        <v>4.2232729877311189E-4</v>
      </c>
      <c r="AP49">
        <f t="shared" si="37"/>
        <v>3.3393728163686647E-4</v>
      </c>
      <c r="AQ49">
        <f t="shared" si="38"/>
        <v>2.7740432738509806E-4</v>
      </c>
      <c r="AR49">
        <f t="shared" si="39"/>
        <v>2.428386797052818E-4</v>
      </c>
      <c r="AS49">
        <f t="shared" si="40"/>
        <v>2.2007976307078988E-4</v>
      </c>
      <c r="AT49">
        <f t="shared" si="41"/>
        <v>2.0244318608234724E-4</v>
      </c>
      <c r="AU49">
        <f t="shared" si="42"/>
        <v>1.8679156022368039E-4</v>
      </c>
      <c r="AV49">
        <f t="shared" si="43"/>
        <v>1.6972517905165303E-4</v>
      </c>
      <c r="AW49">
        <f t="shared" si="44"/>
        <v>1.5107015822167651E-4</v>
      </c>
      <c r="AX49">
        <f t="shared" si="45"/>
        <v>1.3215313666496028E-4</v>
      </c>
      <c r="AY49">
        <f t="shared" si="46"/>
        <v>1.1344222960739343E-4</v>
      </c>
      <c r="AZ49">
        <f t="shared" si="47"/>
        <v>6.0053435017153792E-5</v>
      </c>
      <c r="BA49">
        <f t="shared" si="48"/>
        <v>1.5421943551110264E-5</v>
      </c>
      <c r="BB49">
        <f t="shared" si="49"/>
        <v>4.7011604206605197E-6</v>
      </c>
      <c r="BC49">
        <f t="shared" si="50"/>
        <v>2.7694931237907794E-6</v>
      </c>
      <c r="BD49">
        <f t="shared" si="51"/>
        <v>1.8202693951638081E-6</v>
      </c>
      <c r="BE49">
        <f t="shared" si="52"/>
        <v>1.1117274072539459E-6</v>
      </c>
      <c r="BF49">
        <f t="shared" si="53"/>
        <v>7.4987763859662703E-7</v>
      </c>
      <c r="BG49">
        <f t="shared" si="54"/>
        <v>4.8059042346650783E-7</v>
      </c>
      <c r="BH49">
        <f t="shared" si="55"/>
        <v>2.9295752022822837E-7</v>
      </c>
      <c r="BI49">
        <f t="shared" si="56"/>
        <v>8.8020169535861763E-4</v>
      </c>
    </row>
    <row r="50" spans="1:61" x14ac:dyDescent="0.25">
      <c r="A50">
        <v>235.4</v>
      </c>
      <c r="B50">
        <v>7.1719459340244584E-3</v>
      </c>
      <c r="C50" s="10">
        <f t="shared" si="59"/>
        <v>18.617021276595747</v>
      </c>
      <c r="D50">
        <f t="shared" si="60"/>
        <v>2.5757960853461685E-3</v>
      </c>
      <c r="E50">
        <f t="shared" si="61"/>
        <v>0.21804783132854538</v>
      </c>
      <c r="F50">
        <f t="shared" si="11"/>
        <v>7.6630672792703473E-3</v>
      </c>
      <c r="G50">
        <f t="shared" si="57"/>
        <v>2.4120017575613161E-7</v>
      </c>
      <c r="H50">
        <v>9.462104104041182E-4</v>
      </c>
      <c r="K50">
        <f t="shared" si="62"/>
        <v>3.2633573270350883E-14</v>
      </c>
      <c r="L50">
        <f t="shared" si="65"/>
        <v>1.2578137426658676E-13</v>
      </c>
      <c r="M50">
        <f t="shared" si="65"/>
        <v>4.6734474031393578E-13</v>
      </c>
      <c r="N50">
        <f t="shared" si="65"/>
        <v>1.6738930333791837E-12</v>
      </c>
      <c r="O50">
        <f t="shared" si="65"/>
        <v>5.7794613409365554E-12</v>
      </c>
      <c r="P50">
        <f t="shared" si="65"/>
        <v>1.9236069739535752E-11</v>
      </c>
      <c r="Q50">
        <f t="shared" si="65"/>
        <v>6.1718397532167313E-11</v>
      </c>
      <c r="R50">
        <f t="shared" si="65"/>
        <v>1.9088959591059372E-10</v>
      </c>
      <c r="S50">
        <f t="shared" si="65"/>
        <v>5.6914011126613242E-10</v>
      </c>
      <c r="T50">
        <f t="shared" si="65"/>
        <v>1.6357820903644654E-9</v>
      </c>
      <c r="U50">
        <f t="shared" si="65"/>
        <v>4.5321160515256828E-9</v>
      </c>
      <c r="V50">
        <f t="shared" si="65"/>
        <v>1.2104473776385978E-8</v>
      </c>
      <c r="W50">
        <f t="shared" si="65"/>
        <v>3.1164497191019638E-8</v>
      </c>
      <c r="X50">
        <f t="shared" si="65"/>
        <v>7.7347032019007957E-8</v>
      </c>
      <c r="Y50">
        <f t="shared" si="65"/>
        <v>1.8505315816555346E-7</v>
      </c>
      <c r="Z50">
        <f t="shared" si="65"/>
        <v>4.2679435611326127E-7</v>
      </c>
      <c r="AA50">
        <f t="shared" si="65"/>
        <v>9.488775090876285E-7</v>
      </c>
      <c r="AB50">
        <f t="shared" si="65"/>
        <v>2.0336253953361745E-6</v>
      </c>
      <c r="AC50">
        <f t="shared" si="65"/>
        <v>4.2014681825932673E-6</v>
      </c>
      <c r="AD50">
        <f t="shared" si="65"/>
        <v>8.3675924634819385E-6</v>
      </c>
      <c r="AE50">
        <f t="shared" si="65"/>
        <v>1.6064576456253412E-5</v>
      </c>
      <c r="AF50">
        <f t="shared" si="65"/>
        <v>2.9730852220930505E-5</v>
      </c>
      <c r="AG50">
        <f t="shared" si="66"/>
        <v>5.304137273577105E-5</v>
      </c>
      <c r="AH50">
        <f t="shared" si="66"/>
        <v>9.122029471011708E-5</v>
      </c>
      <c r="AI50">
        <f t="shared" si="66"/>
        <v>1.5122984442315812E-4</v>
      </c>
      <c r="AJ50">
        <f t="shared" si="66"/>
        <v>2.4168675928998249E-4</v>
      </c>
      <c r="AK50">
        <f t="shared" si="66"/>
        <v>3.7233814444831203E-4</v>
      </c>
      <c r="AL50">
        <f t="shared" si="66"/>
        <v>5.5295720397309804E-4</v>
      </c>
      <c r="AM50">
        <f>AM$20*H72</f>
        <v>7.916164847916494E-4</v>
      </c>
      <c r="AN50">
        <f>AN$20*H71</f>
        <v>9.864118540291629E-4</v>
      </c>
      <c r="AO50">
        <f t="shared" si="36"/>
        <v>7.2261009866626022E-4</v>
      </c>
      <c r="AP50">
        <f t="shared" si="37"/>
        <v>5.416021998055397E-4</v>
      </c>
      <c r="AQ50">
        <f t="shared" si="38"/>
        <v>4.1282452625253314E-4</v>
      </c>
      <c r="AR50">
        <f t="shared" si="39"/>
        <v>3.3058499234277949E-4</v>
      </c>
      <c r="AS50">
        <f t="shared" si="40"/>
        <v>2.7896973118561515E-4</v>
      </c>
      <c r="AT50">
        <f t="shared" si="41"/>
        <v>2.4371858581987655E-4</v>
      </c>
      <c r="AU50">
        <f t="shared" si="42"/>
        <v>2.1611306462609165E-4</v>
      </c>
      <c r="AV50">
        <f t="shared" si="43"/>
        <v>1.9222259088114046E-4</v>
      </c>
      <c r="AW50">
        <f t="shared" si="44"/>
        <v>1.6836924758403625E-4</v>
      </c>
      <c r="AX50">
        <f t="shared" si="45"/>
        <v>1.4446561752182191E-4</v>
      </c>
      <c r="AY50">
        <f t="shared" si="46"/>
        <v>1.21823930822457E-4</v>
      </c>
      <c r="AZ50">
        <f t="shared" si="47"/>
        <v>1.0080897644070668E-4</v>
      </c>
      <c r="BA50">
        <f t="shared" si="48"/>
        <v>5.1443632140226485E-5</v>
      </c>
      <c r="BB50">
        <f t="shared" si="49"/>
        <v>1.2735095264518119E-5</v>
      </c>
      <c r="BC50">
        <f t="shared" si="50"/>
        <v>3.7422903412022229E-6</v>
      </c>
      <c r="BD50">
        <f t="shared" si="51"/>
        <v>2.1252108154143265E-6</v>
      </c>
      <c r="BE50">
        <f t="shared" si="52"/>
        <v>1.3465010985621318E-6</v>
      </c>
      <c r="BF50">
        <f t="shared" si="53"/>
        <v>7.9275442695079048E-7</v>
      </c>
      <c r="BG50">
        <f t="shared" si="54"/>
        <v>5.1546607201446885E-7</v>
      </c>
      <c r="BH50">
        <f t="shared" si="55"/>
        <v>3.1845942996299096E-7</v>
      </c>
      <c r="BI50">
        <f t="shared" si="56"/>
        <v>8.1334587662500776E-4</v>
      </c>
    </row>
    <row r="51" spans="1:61" x14ac:dyDescent="0.25">
      <c r="A51">
        <v>237.2</v>
      </c>
      <c r="B51">
        <v>9.5377466548865926E-3</v>
      </c>
      <c r="C51" s="10">
        <f t="shared" si="59"/>
        <v>19.553072625698317</v>
      </c>
      <c r="D51">
        <f t="shared" si="60"/>
        <v>4.8128648188662361E-3</v>
      </c>
      <c r="E51">
        <f t="shared" si="61"/>
        <v>0.40742151220802042</v>
      </c>
      <c r="F51">
        <f t="shared" si="11"/>
        <v>9.6029243317242545E-3</v>
      </c>
      <c r="G51">
        <f t="shared" si="57"/>
        <v>4.2481295579546884E-9</v>
      </c>
      <c r="H51">
        <v>1.0285778896803625E-3</v>
      </c>
      <c r="K51">
        <f t="shared" si="62"/>
        <v>3.2633573270350883E-14</v>
      </c>
      <c r="L51">
        <f t="shared" si="65"/>
        <v>1.2578137426658676E-13</v>
      </c>
      <c r="M51">
        <f t="shared" si="65"/>
        <v>4.6734474031393578E-13</v>
      </c>
      <c r="N51">
        <f t="shared" si="65"/>
        <v>1.6738930333791837E-12</v>
      </c>
      <c r="O51">
        <f t="shared" si="65"/>
        <v>5.7794613409365554E-12</v>
      </c>
      <c r="P51">
        <f t="shared" si="65"/>
        <v>1.9236069739535752E-11</v>
      </c>
      <c r="Q51">
        <f t="shared" si="65"/>
        <v>6.1718397532167313E-11</v>
      </c>
      <c r="R51">
        <f t="shared" si="65"/>
        <v>1.9088959591059372E-10</v>
      </c>
      <c r="S51">
        <f t="shared" si="65"/>
        <v>5.6914011126613242E-10</v>
      </c>
      <c r="T51">
        <f t="shared" si="65"/>
        <v>1.6357820903644654E-9</v>
      </c>
      <c r="U51">
        <f t="shared" si="65"/>
        <v>4.5321160515256828E-9</v>
      </c>
      <c r="V51">
        <f t="shared" si="65"/>
        <v>1.2104473776385978E-8</v>
      </c>
      <c r="W51">
        <f t="shared" si="65"/>
        <v>3.1164497191019638E-8</v>
      </c>
      <c r="X51">
        <f t="shared" si="65"/>
        <v>7.7347032019007957E-8</v>
      </c>
      <c r="Y51">
        <f t="shared" si="65"/>
        <v>1.8505315816555346E-7</v>
      </c>
      <c r="Z51">
        <f t="shared" si="65"/>
        <v>4.2679435611326127E-7</v>
      </c>
      <c r="AA51">
        <f t="shared" si="65"/>
        <v>9.488775090876285E-7</v>
      </c>
      <c r="AB51">
        <f t="shared" si="65"/>
        <v>2.0336253953361745E-6</v>
      </c>
      <c r="AC51">
        <f t="shared" si="65"/>
        <v>4.2014681825932673E-6</v>
      </c>
      <c r="AD51">
        <f t="shared" si="65"/>
        <v>8.3675924634819385E-6</v>
      </c>
      <c r="AE51">
        <f t="shared" si="65"/>
        <v>1.6064576456253412E-5</v>
      </c>
      <c r="AF51">
        <f t="shared" si="65"/>
        <v>2.9730852220930505E-5</v>
      </c>
      <c r="AG51">
        <f t="shared" si="66"/>
        <v>5.304137273577105E-5</v>
      </c>
      <c r="AH51">
        <f t="shared" si="66"/>
        <v>9.122029471011708E-5</v>
      </c>
      <c r="AI51">
        <f t="shared" si="66"/>
        <v>1.5122984442315812E-4</v>
      </c>
      <c r="AJ51">
        <f t="shared" si="66"/>
        <v>2.4168675928998249E-4</v>
      </c>
      <c r="AK51">
        <f t="shared" si="66"/>
        <v>3.7233814444831203E-4</v>
      </c>
      <c r="AL51">
        <f t="shared" si="66"/>
        <v>5.5295720397309804E-4</v>
      </c>
      <c r="AM51">
        <f t="shared" si="66"/>
        <v>7.916164847916494E-4</v>
      </c>
      <c r="AN51">
        <f>AN$20*H72</f>
        <v>1.0924648114501068E-3</v>
      </c>
      <c r="AO51">
        <f>AO$20*H71</f>
        <v>1.3122610214070633E-3</v>
      </c>
      <c r="AP51">
        <f t="shared" si="37"/>
        <v>9.2669173926547424E-4</v>
      </c>
      <c r="AQ51">
        <f t="shared" si="38"/>
        <v>6.6954689951386327E-4</v>
      </c>
      <c r="AR51">
        <f t="shared" si="39"/>
        <v>4.9196634434851469E-4</v>
      </c>
      <c r="AS51">
        <f t="shared" si="40"/>
        <v>3.797714868149893E-4</v>
      </c>
      <c r="AT51">
        <f t="shared" si="41"/>
        <v>3.0893394023347729E-4</v>
      </c>
      <c r="AU51">
        <f t="shared" si="42"/>
        <v>2.6017556583231164E-4</v>
      </c>
      <c r="AV51">
        <f t="shared" si="43"/>
        <v>2.2239662839126627E-4</v>
      </c>
      <c r="AW51">
        <f t="shared" si="44"/>
        <v>1.906869279864603E-4</v>
      </c>
      <c r="AX51">
        <f t="shared" si="45"/>
        <v>1.6100841893751467E-4</v>
      </c>
      <c r="AY51">
        <f t="shared" si="46"/>
        <v>1.3317405730459931E-4</v>
      </c>
      <c r="AZ51">
        <f t="shared" si="47"/>
        <v>1.082572672865992E-4</v>
      </c>
      <c r="BA51">
        <f t="shared" si="48"/>
        <v>8.6356091020724105E-5</v>
      </c>
      <c r="BB51">
        <f t="shared" si="49"/>
        <v>4.2480998188548379E-5</v>
      </c>
      <c r="BC51">
        <f t="shared" si="50"/>
        <v>1.0137587263189E-5</v>
      </c>
      <c r="BD51">
        <f t="shared" si="51"/>
        <v>2.8717009041197936E-6</v>
      </c>
      <c r="BE51">
        <f t="shared" si="52"/>
        <v>1.5720742793535767E-6</v>
      </c>
      <c r="BF51">
        <f t="shared" si="53"/>
        <v>9.6016766323671463E-7</v>
      </c>
      <c r="BG51">
        <f t="shared" si="54"/>
        <v>5.4493958680666705E-7</v>
      </c>
      <c r="BH51">
        <f t="shared" si="55"/>
        <v>3.4156950168698009E-7</v>
      </c>
      <c r="BI51">
        <f t="shared" si="56"/>
        <v>8.8414751746588259E-4</v>
      </c>
    </row>
    <row r="52" spans="1:61" x14ac:dyDescent="0.25">
      <c r="A52">
        <v>239</v>
      </c>
      <c r="B52">
        <v>1.1640326810128799E-2</v>
      </c>
      <c r="C52" s="10">
        <f t="shared" si="59"/>
        <v>20.588235294117649</v>
      </c>
      <c r="D52">
        <f t="shared" si="60"/>
        <v>3.8580677134285304E-3</v>
      </c>
      <c r="E52">
        <f t="shared" si="61"/>
        <v>0.32659545637857196</v>
      </c>
      <c r="F52">
        <f t="shared" si="11"/>
        <v>1.1899591817354081E-2</v>
      </c>
      <c r="G52">
        <f t="shared" si="57"/>
        <v>6.7218343971525893E-8</v>
      </c>
      <c r="H52">
        <v>1.1032200781907952E-3</v>
      </c>
      <c r="K52">
        <f t="shared" si="62"/>
        <v>3.2633573270350883E-14</v>
      </c>
      <c r="L52">
        <f t="shared" si="65"/>
        <v>1.2578137426658676E-13</v>
      </c>
      <c r="M52">
        <f t="shared" si="65"/>
        <v>4.6734474031393578E-13</v>
      </c>
      <c r="N52">
        <f t="shared" si="65"/>
        <v>1.6738930333791837E-12</v>
      </c>
      <c r="O52">
        <f t="shared" si="65"/>
        <v>5.7794613409365554E-12</v>
      </c>
      <c r="P52">
        <f t="shared" si="65"/>
        <v>1.9236069739535752E-11</v>
      </c>
      <c r="Q52">
        <f t="shared" si="65"/>
        <v>6.1718397532167313E-11</v>
      </c>
      <c r="R52">
        <f t="shared" si="65"/>
        <v>1.9088959591059372E-10</v>
      </c>
      <c r="S52">
        <f t="shared" si="65"/>
        <v>5.6914011126613242E-10</v>
      </c>
      <c r="T52">
        <f t="shared" si="65"/>
        <v>1.6357820903644654E-9</v>
      </c>
      <c r="U52">
        <f t="shared" si="65"/>
        <v>4.5321160515256828E-9</v>
      </c>
      <c r="V52">
        <f t="shared" si="65"/>
        <v>1.2104473776385978E-8</v>
      </c>
      <c r="W52">
        <f t="shared" si="65"/>
        <v>3.1164497191019638E-8</v>
      </c>
      <c r="X52">
        <f t="shared" si="65"/>
        <v>7.7347032019007957E-8</v>
      </c>
      <c r="Y52">
        <f t="shared" si="65"/>
        <v>1.8505315816555346E-7</v>
      </c>
      <c r="Z52">
        <f t="shared" si="65"/>
        <v>4.2679435611326127E-7</v>
      </c>
      <c r="AA52">
        <f t="shared" si="65"/>
        <v>9.488775090876285E-7</v>
      </c>
      <c r="AB52">
        <f t="shared" si="65"/>
        <v>2.0336253953361745E-6</v>
      </c>
      <c r="AC52">
        <f t="shared" si="65"/>
        <v>4.2014681825932673E-6</v>
      </c>
      <c r="AD52">
        <f t="shared" si="65"/>
        <v>8.3675924634819385E-6</v>
      </c>
      <c r="AE52">
        <f t="shared" si="65"/>
        <v>1.6064576456253412E-5</v>
      </c>
      <c r="AF52">
        <f t="shared" si="65"/>
        <v>2.9730852220930505E-5</v>
      </c>
      <c r="AG52">
        <f t="shared" si="66"/>
        <v>5.304137273577105E-5</v>
      </c>
      <c r="AH52">
        <f t="shared" si="66"/>
        <v>9.122029471011708E-5</v>
      </c>
      <c r="AI52">
        <f t="shared" si="66"/>
        <v>1.5122984442315812E-4</v>
      </c>
      <c r="AJ52">
        <f t="shared" si="66"/>
        <v>2.4168675928998249E-4</v>
      </c>
      <c r="AK52">
        <f t="shared" si="66"/>
        <v>3.7233814444831203E-4</v>
      </c>
      <c r="AL52">
        <f t="shared" si="66"/>
        <v>5.5295720397309804E-4</v>
      </c>
      <c r="AM52">
        <f t="shared" si="66"/>
        <v>7.916164847916494E-4</v>
      </c>
      <c r="AN52">
        <f t="shared" si="66"/>
        <v>1.0924648114501068E-3</v>
      </c>
      <c r="AO52">
        <f>AO$20*H72</f>
        <v>1.4533472843711469E-3</v>
      </c>
      <c r="AP52">
        <f>AP$20*H71</f>
        <v>1.6828735863815281E-3</v>
      </c>
      <c r="AQ52">
        <f t="shared" si="38"/>
        <v>1.1456075714852763E-3</v>
      </c>
      <c r="AR52">
        <f t="shared" si="39"/>
        <v>7.9790448381019947E-4</v>
      </c>
      <c r="AS52">
        <f t="shared" si="40"/>
        <v>5.6516416166419239E-4</v>
      </c>
      <c r="AT52">
        <f t="shared" si="41"/>
        <v>4.2056283780844266E-4</v>
      </c>
      <c r="AU52">
        <f t="shared" si="42"/>
        <v>3.2979455561281743E-4</v>
      </c>
      <c r="AV52">
        <f t="shared" si="43"/>
        <v>2.6774026239925085E-4</v>
      </c>
      <c r="AW52">
        <f t="shared" si="44"/>
        <v>2.206199056420988E-4</v>
      </c>
      <c r="AX52">
        <f t="shared" si="45"/>
        <v>1.8235040678570266E-4</v>
      </c>
      <c r="AY52">
        <f t="shared" si="46"/>
        <v>1.4842385875565595E-4</v>
      </c>
      <c r="AZ52">
        <f t="shared" si="47"/>
        <v>1.1834341101893953E-4</v>
      </c>
      <c r="BA52">
        <f t="shared" si="48"/>
        <v>9.2736527614235574E-5</v>
      </c>
      <c r="BB52">
        <f t="shared" si="49"/>
        <v>7.131092408525548E-5</v>
      </c>
      <c r="BC52">
        <f t="shared" si="50"/>
        <v>3.3816380421091299E-5</v>
      </c>
      <c r="BD52">
        <f t="shared" si="51"/>
        <v>7.7792249812292214E-6</v>
      </c>
      <c r="BE52">
        <f t="shared" si="52"/>
        <v>2.1242726117422838E-6</v>
      </c>
      <c r="BF52">
        <f t="shared" si="53"/>
        <v>1.1210201676428971E-6</v>
      </c>
      <c r="BG52">
        <f t="shared" si="54"/>
        <v>6.6001948633939021E-7</v>
      </c>
      <c r="BH52">
        <f t="shared" si="55"/>
        <v>3.6109989235108648E-7</v>
      </c>
      <c r="BI52">
        <f t="shared" si="56"/>
        <v>9.4830863383036886E-4</v>
      </c>
    </row>
    <row r="53" spans="1:61" x14ac:dyDescent="0.25">
      <c r="A53">
        <v>240.8</v>
      </c>
      <c r="B53">
        <v>1.4861159933284122E-2</v>
      </c>
      <c r="C53" s="10">
        <f t="shared" si="59"/>
        <v>21.739130434782616</v>
      </c>
      <c r="D53">
        <f t="shared" si="60"/>
        <v>5.3007755800195911E-3</v>
      </c>
      <c r="E53">
        <f t="shared" si="61"/>
        <v>0.44872442588064959</v>
      </c>
      <c r="F53">
        <f t="shared" si="11"/>
        <v>1.4550533541280509E-2</v>
      </c>
      <c r="G53">
        <f t="shared" si="57"/>
        <v>9.6488755409182383E-8</v>
      </c>
      <c r="H53">
        <v>1.1663004147230002E-3</v>
      </c>
      <c r="K53">
        <f t="shared" si="62"/>
        <v>3.2633573270350883E-14</v>
      </c>
      <c r="L53">
        <f t="shared" si="65"/>
        <v>1.2578137426658676E-13</v>
      </c>
      <c r="M53">
        <f t="shared" si="65"/>
        <v>4.6734474031393578E-13</v>
      </c>
      <c r="N53">
        <f t="shared" si="65"/>
        <v>1.6738930333791837E-12</v>
      </c>
      <c r="O53">
        <f t="shared" si="65"/>
        <v>5.7794613409365554E-12</v>
      </c>
      <c r="P53">
        <f t="shared" si="65"/>
        <v>1.9236069739535752E-11</v>
      </c>
      <c r="Q53">
        <f t="shared" si="65"/>
        <v>6.1718397532167313E-11</v>
      </c>
      <c r="R53">
        <f t="shared" si="65"/>
        <v>1.9088959591059372E-10</v>
      </c>
      <c r="S53">
        <f t="shared" si="65"/>
        <v>5.6914011126613242E-10</v>
      </c>
      <c r="T53">
        <f t="shared" si="65"/>
        <v>1.6357820903644654E-9</v>
      </c>
      <c r="U53">
        <f t="shared" si="65"/>
        <v>4.5321160515256828E-9</v>
      </c>
      <c r="V53">
        <f t="shared" si="65"/>
        <v>1.2104473776385978E-8</v>
      </c>
      <c r="W53">
        <f t="shared" si="65"/>
        <v>3.1164497191019638E-8</v>
      </c>
      <c r="X53">
        <f t="shared" si="65"/>
        <v>7.7347032019007957E-8</v>
      </c>
      <c r="Y53">
        <f t="shared" si="65"/>
        <v>1.8505315816555346E-7</v>
      </c>
      <c r="Z53">
        <f t="shared" si="65"/>
        <v>4.2679435611326127E-7</v>
      </c>
      <c r="AA53">
        <f t="shared" si="65"/>
        <v>9.488775090876285E-7</v>
      </c>
      <c r="AB53">
        <f t="shared" si="65"/>
        <v>2.0336253953361745E-6</v>
      </c>
      <c r="AC53">
        <f t="shared" si="65"/>
        <v>4.2014681825932673E-6</v>
      </c>
      <c r="AD53">
        <f t="shared" si="65"/>
        <v>8.3675924634819385E-6</v>
      </c>
      <c r="AE53">
        <f t="shared" si="65"/>
        <v>1.6064576456253412E-5</v>
      </c>
      <c r="AF53">
        <f t="shared" si="65"/>
        <v>2.9730852220930505E-5</v>
      </c>
      <c r="AG53">
        <f t="shared" si="66"/>
        <v>5.304137273577105E-5</v>
      </c>
      <c r="AH53">
        <f t="shared" si="66"/>
        <v>9.122029471011708E-5</v>
      </c>
      <c r="AI53">
        <f t="shared" si="66"/>
        <v>1.5122984442315812E-4</v>
      </c>
      <c r="AJ53">
        <f t="shared" si="66"/>
        <v>2.4168675928998249E-4</v>
      </c>
      <c r="AK53">
        <f t="shared" si="66"/>
        <v>3.7233814444831203E-4</v>
      </c>
      <c r="AL53">
        <f t="shared" si="66"/>
        <v>5.5295720397309804E-4</v>
      </c>
      <c r="AM53">
        <f t="shared" si="66"/>
        <v>7.916164847916494E-4</v>
      </c>
      <c r="AN53">
        <f t="shared" si="66"/>
        <v>1.0924648114501068E-3</v>
      </c>
      <c r="AO53">
        <f t="shared" si="66"/>
        <v>1.4533472843711469E-3</v>
      </c>
      <c r="AP53">
        <f>AP$20*H72</f>
        <v>1.8638058410704247E-3</v>
      </c>
      <c r="AQ53">
        <f>AQ$20*H71</f>
        <v>2.0804250655556567E-3</v>
      </c>
      <c r="AR53">
        <f t="shared" si="39"/>
        <v>1.3652298571447405E-3</v>
      </c>
      <c r="AS53">
        <f t="shared" si="40"/>
        <v>9.1662168329391955E-4</v>
      </c>
      <c r="AT53">
        <f t="shared" si="41"/>
        <v>6.2586858652954793E-4</v>
      </c>
      <c r="AU53">
        <f t="shared" si="42"/>
        <v>4.4896114068100943E-4</v>
      </c>
      <c r="AV53">
        <f t="shared" si="43"/>
        <v>3.3938344892283517E-4</v>
      </c>
      <c r="AW53">
        <f t="shared" si="44"/>
        <v>2.6560129015621884E-4</v>
      </c>
      <c r="AX53">
        <f t="shared" si="45"/>
        <v>2.1097476352294366E-4</v>
      </c>
      <c r="AY53">
        <f t="shared" si="46"/>
        <v>1.6809773799034185E-4</v>
      </c>
      <c r="AZ53">
        <f t="shared" si="47"/>
        <v>1.3189495069270519E-4</v>
      </c>
      <c r="BA53">
        <f t="shared" si="48"/>
        <v>1.0137663067797801E-4</v>
      </c>
      <c r="BB53">
        <f t="shared" si="49"/>
        <v>7.6579745591331879E-5</v>
      </c>
      <c r="BC53">
        <f t="shared" si="50"/>
        <v>5.6766023395764369E-5</v>
      </c>
      <c r="BD53">
        <f t="shared" si="51"/>
        <v>2.5949491187289788E-5</v>
      </c>
      <c r="BE53">
        <f t="shared" si="52"/>
        <v>5.7544971151066859E-6</v>
      </c>
      <c r="BF53">
        <f t="shared" si="53"/>
        <v>1.5147836655108568E-6</v>
      </c>
      <c r="BG53">
        <f t="shared" si="54"/>
        <v>7.7058953717477162E-7</v>
      </c>
      <c r="BH53">
        <f t="shared" si="55"/>
        <v>4.3735667445890408E-7</v>
      </c>
      <c r="BI53">
        <f t="shared" si="56"/>
        <v>1.0025313849758295E-3</v>
      </c>
    </row>
    <row r="54" spans="1:61" x14ac:dyDescent="0.25">
      <c r="A54">
        <v>242.6</v>
      </c>
      <c r="B54">
        <v>1.8587875298949466E-2</v>
      </c>
      <c r="C54" s="10">
        <f t="shared" si="59"/>
        <v>23.026315789473681</v>
      </c>
      <c r="D54">
        <f t="shared" si="60"/>
        <v>5.4667956703702584E-3</v>
      </c>
      <c r="E54">
        <f t="shared" si="61"/>
        <v>0.46277845789967376</v>
      </c>
      <c r="F54">
        <f t="shared" ref="F54:F72" si="67">SUM(K54:BI54)</f>
        <v>1.7697572715804438E-2</v>
      </c>
      <c r="G54">
        <f t="shared" si="57"/>
        <v>7.9263868955470927E-7</v>
      </c>
      <c r="H54">
        <v>1.4125987894434144E-3</v>
      </c>
      <c r="K54">
        <f t="shared" si="62"/>
        <v>3.2633573270350883E-14</v>
      </c>
      <c r="L54">
        <f t="shared" si="65"/>
        <v>1.2578137426658676E-13</v>
      </c>
      <c r="M54">
        <f t="shared" si="65"/>
        <v>4.6734474031393578E-13</v>
      </c>
      <c r="N54">
        <f t="shared" si="65"/>
        <v>1.6738930333791837E-12</v>
      </c>
      <c r="O54">
        <f t="shared" si="65"/>
        <v>5.7794613409365554E-12</v>
      </c>
      <c r="P54">
        <f t="shared" si="65"/>
        <v>1.9236069739535752E-11</v>
      </c>
      <c r="Q54">
        <f t="shared" si="65"/>
        <v>6.1718397532167313E-11</v>
      </c>
      <c r="R54">
        <f t="shared" si="65"/>
        <v>1.9088959591059372E-10</v>
      </c>
      <c r="S54">
        <f t="shared" si="65"/>
        <v>5.6914011126613242E-10</v>
      </c>
      <c r="T54">
        <f t="shared" si="65"/>
        <v>1.6357820903644654E-9</v>
      </c>
      <c r="U54">
        <f t="shared" si="65"/>
        <v>4.5321160515256828E-9</v>
      </c>
      <c r="V54">
        <f t="shared" si="65"/>
        <v>1.2104473776385978E-8</v>
      </c>
      <c r="W54">
        <f t="shared" si="65"/>
        <v>3.1164497191019638E-8</v>
      </c>
      <c r="X54">
        <f t="shared" si="65"/>
        <v>7.7347032019007957E-8</v>
      </c>
      <c r="Y54">
        <f t="shared" si="65"/>
        <v>1.8505315816555346E-7</v>
      </c>
      <c r="Z54">
        <f t="shared" si="65"/>
        <v>4.2679435611326127E-7</v>
      </c>
      <c r="AA54">
        <f t="shared" si="65"/>
        <v>9.488775090876285E-7</v>
      </c>
      <c r="AB54">
        <f t="shared" si="65"/>
        <v>2.0336253953361745E-6</v>
      </c>
      <c r="AC54">
        <f t="shared" si="65"/>
        <v>4.2014681825932673E-6</v>
      </c>
      <c r="AD54">
        <f t="shared" si="65"/>
        <v>8.3675924634819385E-6</v>
      </c>
      <c r="AE54">
        <f t="shared" si="65"/>
        <v>1.6064576456253412E-5</v>
      </c>
      <c r="AF54">
        <f t="shared" si="65"/>
        <v>2.9730852220930505E-5</v>
      </c>
      <c r="AG54">
        <f t="shared" si="66"/>
        <v>5.304137273577105E-5</v>
      </c>
      <c r="AH54">
        <f t="shared" si="66"/>
        <v>9.122029471011708E-5</v>
      </c>
      <c r="AI54">
        <f t="shared" si="66"/>
        <v>1.5122984442315812E-4</v>
      </c>
      <c r="AJ54">
        <f t="shared" si="66"/>
        <v>2.4168675928998249E-4</v>
      </c>
      <c r="AK54">
        <f t="shared" si="66"/>
        <v>3.7233814444831203E-4</v>
      </c>
      <c r="AL54">
        <f t="shared" si="66"/>
        <v>5.5295720397309804E-4</v>
      </c>
      <c r="AM54">
        <f t="shared" si="66"/>
        <v>7.916164847916494E-4</v>
      </c>
      <c r="AN54">
        <f t="shared" si="66"/>
        <v>1.0924648114501068E-3</v>
      </c>
      <c r="AO54">
        <f t="shared" si="66"/>
        <v>1.4533472843711469E-3</v>
      </c>
      <c r="AP54">
        <f t="shared" si="66"/>
        <v>1.8638058410704247E-3</v>
      </c>
      <c r="AQ54">
        <f>AQ$20*H72</f>
        <v>2.3040996189317309E-3</v>
      </c>
      <c r="AR54">
        <f>AR$20*H71</f>
        <v>2.4792594652342436E-3</v>
      </c>
      <c r="AS54">
        <f t="shared" si="40"/>
        <v>1.5683572597103045E-3</v>
      </c>
      <c r="AT54">
        <f t="shared" si="41"/>
        <v>1.0150762490250943E-3</v>
      </c>
      <c r="AU54">
        <f t="shared" si="42"/>
        <v>6.6813006110801954E-4</v>
      </c>
      <c r="AV54">
        <f t="shared" si="43"/>
        <v>4.6201484458565555E-4</v>
      </c>
      <c r="AW54">
        <f t="shared" si="44"/>
        <v>3.3667212052386649E-4</v>
      </c>
      <c r="AX54">
        <f t="shared" si="45"/>
        <v>2.5398963533689571E-4</v>
      </c>
      <c r="AY54">
        <f t="shared" si="46"/>
        <v>1.9448478973195651E-4</v>
      </c>
      <c r="AZ54">
        <f t="shared" si="47"/>
        <v>1.493778901159753E-4</v>
      </c>
      <c r="BA54">
        <f t="shared" si="48"/>
        <v>1.1298529921978169E-4</v>
      </c>
      <c r="BB54">
        <f t="shared" si="49"/>
        <v>8.371454901266155E-5</v>
      </c>
      <c r="BC54">
        <f t="shared" si="50"/>
        <v>6.0960192083362127E-5</v>
      </c>
      <c r="BD54">
        <f t="shared" si="51"/>
        <v>4.356023339881555E-5</v>
      </c>
      <c r="BE54">
        <f t="shared" si="52"/>
        <v>1.9195520445296327E-5</v>
      </c>
      <c r="BF54">
        <f t="shared" si="53"/>
        <v>4.1034367175894651E-6</v>
      </c>
      <c r="BG54">
        <f t="shared" si="54"/>
        <v>1.041262661830856E-6</v>
      </c>
      <c r="BH54">
        <f t="shared" si="55"/>
        <v>5.1062504111929053E-7</v>
      </c>
      <c r="BI54">
        <f t="shared" si="56"/>
        <v>1.2142451489500947E-3</v>
      </c>
    </row>
    <row r="55" spans="1:61" x14ac:dyDescent="0.25">
      <c r="A55">
        <v>244.4</v>
      </c>
      <c r="B55">
        <v>2.3064266642741305E-2</v>
      </c>
      <c r="C55" s="10">
        <f t="shared" si="59"/>
        <v>24.47552447552448</v>
      </c>
      <c r="D55">
        <f t="shared" si="60"/>
        <v>5.8119191485205522E-3</v>
      </c>
      <c r="E55">
        <f t="shared" si="61"/>
        <v>0.49199405706117444</v>
      </c>
      <c r="F55">
        <f t="shared" si="67"/>
        <v>2.1120842882227681E-2</v>
      </c>
      <c r="G55">
        <f t="shared" si="57"/>
        <v>3.7768959129289158E-6</v>
      </c>
      <c r="H55">
        <v>1.6492450145799268E-3</v>
      </c>
      <c r="K55">
        <f t="shared" si="62"/>
        <v>3.2633573270350883E-14</v>
      </c>
      <c r="L55">
        <f t="shared" si="65"/>
        <v>1.2578137426658676E-13</v>
      </c>
      <c r="M55">
        <f t="shared" si="65"/>
        <v>4.6734474031393578E-13</v>
      </c>
      <c r="N55">
        <f t="shared" si="65"/>
        <v>1.6738930333791837E-12</v>
      </c>
      <c r="O55">
        <f t="shared" si="65"/>
        <v>5.7794613409365554E-12</v>
      </c>
      <c r="P55">
        <f t="shared" si="65"/>
        <v>1.9236069739535752E-11</v>
      </c>
      <c r="Q55">
        <f t="shared" si="65"/>
        <v>6.1718397532167313E-11</v>
      </c>
      <c r="R55">
        <f t="shared" si="65"/>
        <v>1.9088959591059372E-10</v>
      </c>
      <c r="S55">
        <f t="shared" si="65"/>
        <v>5.6914011126613242E-10</v>
      </c>
      <c r="T55">
        <f t="shared" si="65"/>
        <v>1.6357820903644654E-9</v>
      </c>
      <c r="U55">
        <f t="shared" si="65"/>
        <v>4.5321160515256828E-9</v>
      </c>
      <c r="V55">
        <f t="shared" si="65"/>
        <v>1.2104473776385978E-8</v>
      </c>
      <c r="W55">
        <f t="shared" si="65"/>
        <v>3.1164497191019638E-8</v>
      </c>
      <c r="X55">
        <f t="shared" si="65"/>
        <v>7.7347032019007957E-8</v>
      </c>
      <c r="Y55">
        <f t="shared" si="65"/>
        <v>1.8505315816555346E-7</v>
      </c>
      <c r="Z55">
        <f t="shared" si="65"/>
        <v>4.2679435611326127E-7</v>
      </c>
      <c r="AA55">
        <f t="shared" si="65"/>
        <v>9.488775090876285E-7</v>
      </c>
      <c r="AB55">
        <f t="shared" si="65"/>
        <v>2.0336253953361745E-6</v>
      </c>
      <c r="AC55">
        <f t="shared" si="65"/>
        <v>4.2014681825932673E-6</v>
      </c>
      <c r="AD55">
        <f t="shared" si="65"/>
        <v>8.3675924634819385E-6</v>
      </c>
      <c r="AE55">
        <f t="shared" si="65"/>
        <v>1.6064576456253412E-5</v>
      </c>
      <c r="AF55">
        <f t="shared" si="65"/>
        <v>2.9730852220930505E-5</v>
      </c>
      <c r="AG55">
        <f t="shared" si="66"/>
        <v>5.304137273577105E-5</v>
      </c>
      <c r="AH55">
        <f t="shared" si="66"/>
        <v>9.122029471011708E-5</v>
      </c>
      <c r="AI55">
        <f t="shared" si="66"/>
        <v>1.5122984442315812E-4</v>
      </c>
      <c r="AJ55">
        <f t="shared" si="66"/>
        <v>2.4168675928998249E-4</v>
      </c>
      <c r="AK55">
        <f t="shared" si="66"/>
        <v>3.7233814444831203E-4</v>
      </c>
      <c r="AL55">
        <f t="shared" si="66"/>
        <v>5.5295720397309804E-4</v>
      </c>
      <c r="AM55">
        <f t="shared" si="66"/>
        <v>7.916164847916494E-4</v>
      </c>
      <c r="AN55">
        <f t="shared" si="66"/>
        <v>1.0924648114501068E-3</v>
      </c>
      <c r="AO55">
        <f t="shared" si="66"/>
        <v>1.4533472843711469E-3</v>
      </c>
      <c r="AP55">
        <f t="shared" si="66"/>
        <v>1.8638058410704247E-3</v>
      </c>
      <c r="AQ55">
        <f t="shared" si="66"/>
        <v>2.3040996189317309E-3</v>
      </c>
      <c r="AR55">
        <f>AR$20*H72</f>
        <v>2.7458142490478878E-3</v>
      </c>
      <c r="AS55">
        <f>AS$20*H71</f>
        <v>2.8481391325104691E-3</v>
      </c>
      <c r="AT55">
        <f t="shared" si="41"/>
        <v>1.7368149077567998E-3</v>
      </c>
      <c r="AU55">
        <f t="shared" si="42"/>
        <v>1.0836187833792434E-3</v>
      </c>
      <c r="AV55">
        <f t="shared" si="43"/>
        <v>6.8755617886571193E-4</v>
      </c>
      <c r="AW55">
        <f t="shared" si="44"/>
        <v>4.5832381612552871E-4</v>
      </c>
      <c r="AX55">
        <f t="shared" si="45"/>
        <v>3.219533650219134E-4</v>
      </c>
      <c r="AY55">
        <f t="shared" si="46"/>
        <v>2.3413758118619957E-4</v>
      </c>
      <c r="AZ55">
        <f t="shared" si="47"/>
        <v>1.7282640383583237E-4</v>
      </c>
      <c r="BA55">
        <f t="shared" si="48"/>
        <v>1.2796172653261849E-4</v>
      </c>
      <c r="BB55">
        <f t="shared" si="49"/>
        <v>9.3300727258233037E-5</v>
      </c>
      <c r="BC55">
        <f t="shared" si="50"/>
        <v>6.6639748520678339E-5</v>
      </c>
      <c r="BD55">
        <f t="shared" si="51"/>
        <v>4.6778689722099148E-5</v>
      </c>
      <c r="BE55">
        <f t="shared" si="52"/>
        <v>3.2222649175425856E-5</v>
      </c>
      <c r="BF55">
        <f t="shared" si="53"/>
        <v>1.3688008149606641E-5</v>
      </c>
      <c r="BG55">
        <f t="shared" si="54"/>
        <v>2.8207034024034721E-6</v>
      </c>
      <c r="BH55">
        <f t="shared" si="55"/>
        <v>6.8998443900851072E-7</v>
      </c>
      <c r="BI55">
        <f t="shared" si="56"/>
        <v>1.4176620943961409E-3</v>
      </c>
    </row>
    <row r="56" spans="1:61" x14ac:dyDescent="0.25">
      <c r="A56">
        <v>246.2</v>
      </c>
      <c r="B56">
        <v>2.7658586223637496E-2</v>
      </c>
      <c r="C56" s="10">
        <f t="shared" si="59"/>
        <v>26.119402985074615</v>
      </c>
      <c r="D56">
        <f t="shared" si="60"/>
        <v>5.2378160250521636E-3</v>
      </c>
      <c r="E56">
        <f t="shared" si="61"/>
        <v>0.44339473596452683</v>
      </c>
      <c r="F56">
        <f t="shared" si="67"/>
        <v>2.5042146433993592E-2</v>
      </c>
      <c r="G56">
        <f t="shared" si="57"/>
        <v>6.845757172831837E-6</v>
      </c>
      <c r="H56">
        <v>2.2285499232041557E-3</v>
      </c>
      <c r="K56">
        <f t="shared" si="62"/>
        <v>3.2633573270350883E-14</v>
      </c>
      <c r="L56">
        <f t="shared" si="65"/>
        <v>1.2578137426658676E-13</v>
      </c>
      <c r="M56">
        <f t="shared" si="65"/>
        <v>4.6734474031393578E-13</v>
      </c>
      <c r="N56">
        <f t="shared" si="65"/>
        <v>1.6738930333791837E-12</v>
      </c>
      <c r="O56">
        <f t="shared" ref="O56:AR57" si="68">O$20</f>
        <v>5.7794613409365554E-12</v>
      </c>
      <c r="P56">
        <f t="shared" si="68"/>
        <v>1.9236069739535752E-11</v>
      </c>
      <c r="Q56">
        <f t="shared" si="68"/>
        <v>6.1718397532167313E-11</v>
      </c>
      <c r="R56">
        <f t="shared" si="68"/>
        <v>1.9088959591059372E-10</v>
      </c>
      <c r="S56">
        <f t="shared" si="68"/>
        <v>5.6914011126613242E-10</v>
      </c>
      <c r="T56">
        <f t="shared" si="68"/>
        <v>1.6357820903644654E-9</v>
      </c>
      <c r="U56">
        <f t="shared" si="68"/>
        <v>4.5321160515256828E-9</v>
      </c>
      <c r="V56">
        <f t="shared" si="68"/>
        <v>1.2104473776385978E-8</v>
      </c>
      <c r="W56">
        <f t="shared" si="68"/>
        <v>3.1164497191019638E-8</v>
      </c>
      <c r="X56">
        <f t="shared" si="68"/>
        <v>7.7347032019007957E-8</v>
      </c>
      <c r="Y56">
        <f t="shared" si="68"/>
        <v>1.8505315816555346E-7</v>
      </c>
      <c r="Z56">
        <f t="shared" si="68"/>
        <v>4.2679435611326127E-7</v>
      </c>
      <c r="AA56">
        <f t="shared" si="68"/>
        <v>9.488775090876285E-7</v>
      </c>
      <c r="AB56">
        <f t="shared" si="68"/>
        <v>2.0336253953361745E-6</v>
      </c>
      <c r="AC56">
        <f t="shared" si="68"/>
        <v>4.2014681825932673E-6</v>
      </c>
      <c r="AD56">
        <f t="shared" si="68"/>
        <v>8.3675924634819385E-6</v>
      </c>
      <c r="AE56">
        <f t="shared" si="68"/>
        <v>1.6064576456253412E-5</v>
      </c>
      <c r="AF56">
        <f t="shared" si="68"/>
        <v>2.9730852220930505E-5</v>
      </c>
      <c r="AG56">
        <f t="shared" si="68"/>
        <v>5.304137273577105E-5</v>
      </c>
      <c r="AH56">
        <f t="shared" si="68"/>
        <v>9.122029471011708E-5</v>
      </c>
      <c r="AI56">
        <f t="shared" si="68"/>
        <v>1.5122984442315812E-4</v>
      </c>
      <c r="AJ56">
        <f t="shared" si="68"/>
        <v>2.4168675928998249E-4</v>
      </c>
      <c r="AK56">
        <f t="shared" si="68"/>
        <v>3.7233814444831203E-4</v>
      </c>
      <c r="AL56">
        <f t="shared" si="68"/>
        <v>5.5295720397309804E-4</v>
      </c>
      <c r="AM56">
        <f t="shared" si="68"/>
        <v>7.916164847916494E-4</v>
      </c>
      <c r="AN56">
        <f t="shared" si="68"/>
        <v>1.0924648114501068E-3</v>
      </c>
      <c r="AO56">
        <f t="shared" si="68"/>
        <v>1.4533472843711469E-3</v>
      </c>
      <c r="AP56">
        <f t="shared" si="68"/>
        <v>1.8638058410704247E-3</v>
      </c>
      <c r="AQ56">
        <f t="shared" si="68"/>
        <v>2.3040996189317309E-3</v>
      </c>
      <c r="AR56">
        <f t="shared" si="68"/>
        <v>2.7458142490478878E-3</v>
      </c>
      <c r="AS56">
        <f>AS$20*H72</f>
        <v>3.1543535975082984E-3</v>
      </c>
      <c r="AT56">
        <f>AT$20*H71</f>
        <v>3.1540584736563268E-3</v>
      </c>
      <c r="AU56">
        <f t="shared" si="42"/>
        <v>1.8540924970965695E-3</v>
      </c>
      <c r="AV56">
        <f t="shared" si="43"/>
        <v>1.1151253826414628E-3</v>
      </c>
      <c r="AW56">
        <f t="shared" si="44"/>
        <v>6.8206330465643116E-4</v>
      </c>
      <c r="AX56">
        <f t="shared" si="45"/>
        <v>4.3828664708469168E-4</v>
      </c>
      <c r="AY56">
        <f t="shared" si="46"/>
        <v>2.96789205752437E-4</v>
      </c>
      <c r="AZ56">
        <f t="shared" si="47"/>
        <v>2.0806334631618821E-4</v>
      </c>
      <c r="BA56">
        <f t="shared" si="48"/>
        <v>1.4804844952681219E-4</v>
      </c>
      <c r="BB56">
        <f t="shared" si="49"/>
        <v>1.0566792520050386E-4</v>
      </c>
      <c r="BC56">
        <f t="shared" si="50"/>
        <v>7.4270686214228607E-5</v>
      </c>
      <c r="BD56">
        <f t="shared" si="51"/>
        <v>5.1136979931832239E-5</v>
      </c>
      <c r="BE56">
        <f t="shared" si="52"/>
        <v>3.4603425881604343E-5</v>
      </c>
      <c r="BF56">
        <f t="shared" si="53"/>
        <v>2.2977438187836331E-5</v>
      </c>
      <c r="BG56">
        <f t="shared" si="54"/>
        <v>9.4091401468969079E-6</v>
      </c>
      <c r="BH56">
        <f t="shared" si="55"/>
        <v>1.8691167234352509E-6</v>
      </c>
      <c r="BI56">
        <f t="shared" si="56"/>
        <v>1.9156224355182691E-3</v>
      </c>
    </row>
    <row r="57" spans="1:61" x14ac:dyDescent="0.25">
      <c r="A57">
        <v>248</v>
      </c>
      <c r="B57">
        <v>3.2978649813731532E-2</v>
      </c>
      <c r="C57" s="10">
        <f t="shared" si="59"/>
        <v>28</v>
      </c>
      <c r="D57">
        <f t="shared" si="60"/>
        <v>5.2778408631884953E-3</v>
      </c>
      <c r="E57">
        <f t="shared" si="61"/>
        <v>0.44678294250950662</v>
      </c>
      <c r="F57">
        <f t="shared" si="67"/>
        <v>3.1839898127264017E-2</v>
      </c>
      <c r="G57">
        <f t="shared" si="57"/>
        <v>1.2967554034326099E-6</v>
      </c>
      <c r="H57">
        <v>6.0369766258161258E-3</v>
      </c>
      <c r="K57">
        <f>K$20</f>
        <v>3.2633573270350883E-14</v>
      </c>
      <c r="L57">
        <f t="shared" ref="L57:AS58" si="69">L$20</f>
        <v>1.2578137426658676E-13</v>
      </c>
      <c r="M57">
        <f t="shared" si="69"/>
        <v>4.6734474031393578E-13</v>
      </c>
      <c r="N57">
        <f t="shared" si="69"/>
        <v>1.6738930333791837E-12</v>
      </c>
      <c r="O57">
        <f t="shared" si="68"/>
        <v>5.7794613409365554E-12</v>
      </c>
      <c r="P57">
        <f t="shared" si="68"/>
        <v>1.9236069739535752E-11</v>
      </c>
      <c r="Q57">
        <f t="shared" si="68"/>
        <v>6.1718397532167313E-11</v>
      </c>
      <c r="R57">
        <f t="shared" si="68"/>
        <v>1.9088959591059372E-10</v>
      </c>
      <c r="S57">
        <f t="shared" si="68"/>
        <v>5.6914011126613242E-10</v>
      </c>
      <c r="T57">
        <f t="shared" si="68"/>
        <v>1.6357820903644654E-9</v>
      </c>
      <c r="U57">
        <f t="shared" si="68"/>
        <v>4.5321160515256828E-9</v>
      </c>
      <c r="V57">
        <f t="shared" si="68"/>
        <v>1.2104473776385978E-8</v>
      </c>
      <c r="W57">
        <f t="shared" si="68"/>
        <v>3.1164497191019638E-8</v>
      </c>
      <c r="X57">
        <f t="shared" si="68"/>
        <v>7.7347032019007957E-8</v>
      </c>
      <c r="Y57">
        <f t="shared" si="68"/>
        <v>1.8505315816555346E-7</v>
      </c>
      <c r="Z57">
        <f t="shared" si="68"/>
        <v>4.2679435611326127E-7</v>
      </c>
      <c r="AA57">
        <f t="shared" si="68"/>
        <v>9.488775090876285E-7</v>
      </c>
      <c r="AB57">
        <f t="shared" si="68"/>
        <v>2.0336253953361745E-6</v>
      </c>
      <c r="AC57">
        <f t="shared" si="68"/>
        <v>4.2014681825932673E-6</v>
      </c>
      <c r="AD57">
        <f t="shared" si="68"/>
        <v>8.3675924634819385E-6</v>
      </c>
      <c r="AE57">
        <f t="shared" si="68"/>
        <v>1.6064576456253412E-5</v>
      </c>
      <c r="AF57">
        <f t="shared" si="68"/>
        <v>2.9730852220930505E-5</v>
      </c>
      <c r="AG57">
        <f t="shared" si="68"/>
        <v>5.304137273577105E-5</v>
      </c>
      <c r="AH57">
        <f t="shared" si="68"/>
        <v>9.122029471011708E-5</v>
      </c>
      <c r="AI57">
        <f t="shared" si="68"/>
        <v>1.5122984442315812E-4</v>
      </c>
      <c r="AJ57">
        <f t="shared" si="68"/>
        <v>2.4168675928998249E-4</v>
      </c>
      <c r="AK57">
        <f t="shared" si="68"/>
        <v>3.7233814444831203E-4</v>
      </c>
      <c r="AL57">
        <f t="shared" si="68"/>
        <v>5.5295720397309804E-4</v>
      </c>
      <c r="AM57">
        <f t="shared" si="68"/>
        <v>7.916164847916494E-4</v>
      </c>
      <c r="AN57">
        <f t="shared" si="68"/>
        <v>1.0924648114501068E-3</v>
      </c>
      <c r="AO57">
        <f t="shared" si="68"/>
        <v>1.4533472843711469E-3</v>
      </c>
      <c r="AP57">
        <f t="shared" si="68"/>
        <v>1.8638058410704247E-3</v>
      </c>
      <c r="AQ57">
        <f t="shared" si="68"/>
        <v>2.3040996189317309E-3</v>
      </c>
      <c r="AR57">
        <f t="shared" si="68"/>
        <v>2.7458142490478878E-3</v>
      </c>
      <c r="AS57">
        <f t="shared" ref="AS57" si="70">AS$20</f>
        <v>3.1543535975082984E-3</v>
      </c>
      <c r="AT57">
        <f>AT$20*H72</f>
        <v>3.4931635114187304E-3</v>
      </c>
      <c r="AU57">
        <f>AU$20*H71</f>
        <v>3.3670347515400972E-3</v>
      </c>
      <c r="AV57">
        <f t="shared" si="43"/>
        <v>1.9080008920017775E-3</v>
      </c>
      <c r="AW57">
        <f t="shared" si="44"/>
        <v>1.1062166655901077E-3</v>
      </c>
      <c r="AX57">
        <f t="shared" si="45"/>
        <v>6.5224461042516794E-4</v>
      </c>
      <c r="AY57">
        <f t="shared" si="46"/>
        <v>4.0402977577609926E-4</v>
      </c>
      <c r="AZ57">
        <f t="shared" si="47"/>
        <v>2.6373790566439591E-4</v>
      </c>
      <c r="BA57">
        <f t="shared" si="48"/>
        <v>1.7823350565537434E-4</v>
      </c>
      <c r="BB57">
        <f t="shared" si="49"/>
        <v>1.2225509075685991E-4</v>
      </c>
      <c r="BC57">
        <f t="shared" si="50"/>
        <v>8.4115414167714071E-5</v>
      </c>
      <c r="BD57">
        <f t="shared" si="51"/>
        <v>5.699269092052326E-5</v>
      </c>
      <c r="BE57">
        <f t="shared" si="52"/>
        <v>3.7827367662337345E-5</v>
      </c>
      <c r="BF57">
        <f t="shared" si="53"/>
        <v>2.4675130680698654E-5</v>
      </c>
      <c r="BG57">
        <f t="shared" si="54"/>
        <v>1.5794696625178876E-5</v>
      </c>
      <c r="BH57">
        <f t="shared" si="55"/>
        <v>6.2348920438517698E-6</v>
      </c>
      <c r="BI57">
        <f t="shared" si="56"/>
        <v>5.1892792468770411E-3</v>
      </c>
    </row>
    <row r="58" spans="1:61" x14ac:dyDescent="0.25">
      <c r="A58">
        <v>249.8</v>
      </c>
      <c r="B58">
        <v>4.3886097138726675E-2</v>
      </c>
      <c r="C58" s="10">
        <f t="shared" si="59"/>
        <v>30.172413793103463</v>
      </c>
      <c r="D58">
        <f t="shared" si="60"/>
        <v>9.3187689654053059E-3</v>
      </c>
      <c r="E58">
        <f t="shared" si="61"/>
        <v>0.78885800592607924</v>
      </c>
      <c r="F58">
        <f t="shared" si="67"/>
        <v>4.7469742740185124E-2</v>
      </c>
      <c r="G58">
        <f t="shared" si="57"/>
        <v>1.2842515796852488E-5</v>
      </c>
      <c r="H58">
        <v>2.0137799347299014E-2</v>
      </c>
      <c r="K58">
        <f t="shared" si="62"/>
        <v>3.2633573270350883E-14</v>
      </c>
      <c r="L58">
        <f t="shared" si="62"/>
        <v>1.2578137426658676E-13</v>
      </c>
      <c r="M58">
        <f t="shared" si="69"/>
        <v>4.6734474031393578E-13</v>
      </c>
      <c r="N58">
        <f t="shared" si="69"/>
        <v>1.6738930333791837E-12</v>
      </c>
      <c r="O58">
        <f t="shared" si="69"/>
        <v>5.7794613409365554E-12</v>
      </c>
      <c r="P58">
        <f t="shared" si="69"/>
        <v>1.9236069739535752E-11</v>
      </c>
      <c r="Q58">
        <f t="shared" si="69"/>
        <v>6.1718397532167313E-11</v>
      </c>
      <c r="R58">
        <f t="shared" si="69"/>
        <v>1.9088959591059372E-10</v>
      </c>
      <c r="S58">
        <f t="shared" si="69"/>
        <v>5.6914011126613242E-10</v>
      </c>
      <c r="T58">
        <f t="shared" si="69"/>
        <v>1.6357820903644654E-9</v>
      </c>
      <c r="U58">
        <f t="shared" si="69"/>
        <v>4.5321160515256828E-9</v>
      </c>
      <c r="V58">
        <f t="shared" si="69"/>
        <v>1.2104473776385978E-8</v>
      </c>
      <c r="W58">
        <f t="shared" si="69"/>
        <v>3.1164497191019638E-8</v>
      </c>
      <c r="X58">
        <f t="shared" si="69"/>
        <v>7.7347032019007957E-8</v>
      </c>
      <c r="Y58">
        <f t="shared" si="69"/>
        <v>1.8505315816555346E-7</v>
      </c>
      <c r="Z58">
        <f t="shared" si="69"/>
        <v>4.2679435611326127E-7</v>
      </c>
      <c r="AA58">
        <f t="shared" si="69"/>
        <v>9.488775090876285E-7</v>
      </c>
      <c r="AB58">
        <f t="shared" si="69"/>
        <v>2.0336253953361745E-6</v>
      </c>
      <c r="AC58">
        <f t="shared" si="69"/>
        <v>4.2014681825932673E-6</v>
      </c>
      <c r="AD58">
        <f t="shared" si="69"/>
        <v>8.3675924634819385E-6</v>
      </c>
      <c r="AE58">
        <f t="shared" si="69"/>
        <v>1.6064576456253412E-5</v>
      </c>
      <c r="AF58">
        <f t="shared" si="69"/>
        <v>2.9730852220930505E-5</v>
      </c>
      <c r="AG58">
        <f t="shared" si="69"/>
        <v>5.304137273577105E-5</v>
      </c>
      <c r="AH58">
        <f t="shared" si="69"/>
        <v>9.122029471011708E-5</v>
      </c>
      <c r="AI58">
        <f t="shared" si="69"/>
        <v>1.5122984442315812E-4</v>
      </c>
      <c r="AJ58">
        <f t="shared" si="69"/>
        <v>2.4168675928998249E-4</v>
      </c>
      <c r="AK58">
        <f t="shared" si="69"/>
        <v>3.7233814444831203E-4</v>
      </c>
      <c r="AL58">
        <f t="shared" si="69"/>
        <v>5.5295720397309804E-4</v>
      </c>
      <c r="AM58">
        <f t="shared" si="69"/>
        <v>7.916164847916494E-4</v>
      </c>
      <c r="AN58">
        <f t="shared" si="69"/>
        <v>1.0924648114501068E-3</v>
      </c>
      <c r="AO58">
        <f t="shared" si="69"/>
        <v>1.4533472843711469E-3</v>
      </c>
      <c r="AP58">
        <f t="shared" si="69"/>
        <v>1.8638058410704247E-3</v>
      </c>
      <c r="AQ58">
        <f t="shared" si="69"/>
        <v>2.3040996189317309E-3</v>
      </c>
      <c r="AR58">
        <f t="shared" si="69"/>
        <v>2.7458142490478878E-3</v>
      </c>
      <c r="AS58">
        <f t="shared" si="69"/>
        <v>3.1543535975082984E-3</v>
      </c>
      <c r="AT58">
        <f t="shared" ref="AT58" si="71">AT$20</f>
        <v>3.4931635114187304E-3</v>
      </c>
      <c r="AU58">
        <f>AU$20*H72</f>
        <v>3.7290376934972034E-3</v>
      </c>
      <c r="AV58">
        <f>AV$20*H71</f>
        <v>3.4649324774247672E-3</v>
      </c>
      <c r="AW58">
        <f t="shared" si="44"/>
        <v>1.8927579064638522E-3</v>
      </c>
      <c r="AX58">
        <f t="shared" si="45"/>
        <v>1.0578546788367305E-3</v>
      </c>
      <c r="AY58">
        <f t="shared" si="46"/>
        <v>6.012645957939205E-4</v>
      </c>
      <c r="AZ58">
        <f t="shared" si="47"/>
        <v>3.5903585718049293E-4</v>
      </c>
      <c r="BA58">
        <f t="shared" si="48"/>
        <v>2.2592605729476509E-4</v>
      </c>
      <c r="BB58">
        <f t="shared" si="49"/>
        <v>1.4718123343713128E-4</v>
      </c>
      <c r="BC58">
        <f t="shared" si="50"/>
        <v>9.7319385931083933E-5</v>
      </c>
      <c r="BD58">
        <f t="shared" si="51"/>
        <v>6.45471860524417E-5</v>
      </c>
      <c r="BE58">
        <f t="shared" si="52"/>
        <v>4.2158990937487372E-5</v>
      </c>
      <c r="BF58">
        <f t="shared" si="53"/>
        <v>2.6974070242889274E-5</v>
      </c>
      <c r="BG58">
        <f t="shared" si="54"/>
        <v>1.6961690859627473E-5</v>
      </c>
      <c r="BH58">
        <f t="shared" si="55"/>
        <v>1.0466230365997667E-5</v>
      </c>
      <c r="BI58">
        <f t="shared" si="56"/>
        <v>1.731009919498994E-2</v>
      </c>
    </row>
    <row r="59" spans="1:61" x14ac:dyDescent="0.25">
      <c r="A59">
        <v>251.6</v>
      </c>
      <c r="B59">
        <v>6.0136820974431425E-2</v>
      </c>
      <c r="C59" s="10">
        <f t="shared" si="59"/>
        <v>32.710280373831765</v>
      </c>
      <c r="D59">
        <f t="shared" si="60"/>
        <v>1.1812986488570328E-2</v>
      </c>
      <c r="E59">
        <f t="shared" si="61"/>
        <v>1</v>
      </c>
      <c r="F59">
        <f t="shared" si="67"/>
        <v>6.259769919035986E-2</v>
      </c>
      <c r="G59">
        <f t="shared" si="57"/>
        <v>6.0559215936311147E-6</v>
      </c>
      <c r="H59">
        <v>3.3804410012344355E-2</v>
      </c>
      <c r="K59">
        <f t="shared" si="62"/>
        <v>3.2633573270350883E-14</v>
      </c>
      <c r="L59">
        <f t="shared" ref="L59:AU66" si="72">L$20</f>
        <v>1.2578137426658676E-13</v>
      </c>
      <c r="M59">
        <f t="shared" si="72"/>
        <v>4.6734474031393578E-13</v>
      </c>
      <c r="N59">
        <f t="shared" si="72"/>
        <v>1.6738930333791837E-12</v>
      </c>
      <c r="O59">
        <f t="shared" si="72"/>
        <v>5.7794613409365554E-12</v>
      </c>
      <c r="P59">
        <f t="shared" si="72"/>
        <v>1.9236069739535752E-11</v>
      </c>
      <c r="Q59">
        <f t="shared" si="72"/>
        <v>6.1718397532167313E-11</v>
      </c>
      <c r="R59">
        <f t="shared" si="72"/>
        <v>1.9088959591059372E-10</v>
      </c>
      <c r="S59">
        <f t="shared" si="72"/>
        <v>5.6914011126613242E-10</v>
      </c>
      <c r="T59">
        <f t="shared" si="72"/>
        <v>1.6357820903644654E-9</v>
      </c>
      <c r="U59">
        <f t="shared" si="72"/>
        <v>4.5321160515256828E-9</v>
      </c>
      <c r="V59">
        <f t="shared" si="72"/>
        <v>1.2104473776385978E-8</v>
      </c>
      <c r="W59">
        <f t="shared" si="72"/>
        <v>3.1164497191019638E-8</v>
      </c>
      <c r="X59">
        <f t="shared" si="72"/>
        <v>7.7347032019007957E-8</v>
      </c>
      <c r="Y59">
        <f t="shared" si="72"/>
        <v>1.8505315816555346E-7</v>
      </c>
      <c r="Z59">
        <f t="shared" si="72"/>
        <v>4.2679435611326127E-7</v>
      </c>
      <c r="AA59">
        <f t="shared" si="72"/>
        <v>9.488775090876285E-7</v>
      </c>
      <c r="AB59">
        <f t="shared" si="72"/>
        <v>2.0336253953361745E-6</v>
      </c>
      <c r="AC59">
        <f t="shared" si="72"/>
        <v>4.2014681825932673E-6</v>
      </c>
      <c r="AD59">
        <f t="shared" si="72"/>
        <v>8.3675924634819385E-6</v>
      </c>
      <c r="AE59">
        <f t="shared" si="72"/>
        <v>1.6064576456253412E-5</v>
      </c>
      <c r="AF59">
        <f t="shared" si="72"/>
        <v>2.9730852220930505E-5</v>
      </c>
      <c r="AG59">
        <f t="shared" si="72"/>
        <v>5.304137273577105E-5</v>
      </c>
      <c r="AH59">
        <f t="shared" si="72"/>
        <v>9.122029471011708E-5</v>
      </c>
      <c r="AI59">
        <f t="shared" si="72"/>
        <v>1.5122984442315812E-4</v>
      </c>
      <c r="AJ59">
        <f t="shared" si="72"/>
        <v>2.4168675928998249E-4</v>
      </c>
      <c r="AK59">
        <f t="shared" si="72"/>
        <v>3.7233814444831203E-4</v>
      </c>
      <c r="AL59">
        <f t="shared" si="72"/>
        <v>5.5295720397309804E-4</v>
      </c>
      <c r="AM59">
        <f t="shared" si="72"/>
        <v>7.916164847916494E-4</v>
      </c>
      <c r="AN59">
        <f t="shared" si="72"/>
        <v>1.0924648114501068E-3</v>
      </c>
      <c r="AO59">
        <f t="shared" si="72"/>
        <v>1.4533472843711469E-3</v>
      </c>
      <c r="AP59">
        <f t="shared" si="72"/>
        <v>1.8638058410704247E-3</v>
      </c>
      <c r="AQ59">
        <f t="shared" si="72"/>
        <v>2.3040996189317309E-3</v>
      </c>
      <c r="AR59">
        <f t="shared" si="72"/>
        <v>2.7458142490478878E-3</v>
      </c>
      <c r="AS59">
        <f t="shared" si="72"/>
        <v>3.1543535975082984E-3</v>
      </c>
      <c r="AT59">
        <f t="shared" si="72"/>
        <v>3.4931635114187304E-3</v>
      </c>
      <c r="AU59">
        <f t="shared" si="72"/>
        <v>3.7290376934972034E-3</v>
      </c>
      <c r="AV59">
        <f>AV$20*H72</f>
        <v>3.8374607829127815E-3</v>
      </c>
      <c r="AW59">
        <f>AW$20*H71</f>
        <v>3.4372511928589819E-3</v>
      </c>
      <c r="AX59">
        <f t="shared" si="45"/>
        <v>1.8100096206649539E-3</v>
      </c>
      <c r="AY59">
        <f t="shared" si="46"/>
        <v>9.7517182313681754E-4</v>
      </c>
      <c r="AZ59">
        <f t="shared" si="47"/>
        <v>5.3430604001519029E-4</v>
      </c>
      <c r="BA59">
        <f t="shared" si="48"/>
        <v>3.0756123370242404E-4</v>
      </c>
      <c r="BB59">
        <f t="shared" si="49"/>
        <v>1.8656467343758861E-4</v>
      </c>
      <c r="BC59">
        <f t="shared" si="50"/>
        <v>1.1716147908448072E-4</v>
      </c>
      <c r="BD59">
        <f t="shared" si="51"/>
        <v>7.4679445763391918E-5</v>
      </c>
      <c r="BE59">
        <f t="shared" si="52"/>
        <v>4.7747249478358499E-5</v>
      </c>
      <c r="BF59">
        <f t="shared" si="53"/>
        <v>3.006287915850313E-5</v>
      </c>
      <c r="BG59">
        <f t="shared" si="54"/>
        <v>1.8541982476455522E-5</v>
      </c>
      <c r="BH59">
        <f t="shared" si="55"/>
        <v>1.1239529833748083E-5</v>
      </c>
      <c r="BI59">
        <f t="shared" si="56"/>
        <v>2.9057678073462195E-2</v>
      </c>
    </row>
    <row r="60" spans="1:61" x14ac:dyDescent="0.25">
      <c r="A60">
        <v>253.4</v>
      </c>
      <c r="B60">
        <v>6.5135164251649461E-2</v>
      </c>
      <c r="C60" s="10">
        <f t="shared" si="59"/>
        <v>35.714285714285722</v>
      </c>
      <c r="D60">
        <f t="shared" si="60"/>
        <v>3.0478786561524882E-3</v>
      </c>
      <c r="E60">
        <f t="shared" si="61"/>
        <v>0.25801084756183101</v>
      </c>
      <c r="F60">
        <f t="shared" si="67"/>
        <v>6.7895569332286299E-2</v>
      </c>
      <c r="G60">
        <f t="shared" si="57"/>
        <v>7.6198362092056679E-6</v>
      </c>
      <c r="H60">
        <v>3.630205542583425E-2</v>
      </c>
      <c r="K60">
        <f t="shared" si="62"/>
        <v>3.2633573270350883E-14</v>
      </c>
      <c r="L60">
        <f t="shared" si="72"/>
        <v>1.2578137426658676E-13</v>
      </c>
      <c r="M60">
        <f t="shared" si="72"/>
        <v>4.6734474031393578E-13</v>
      </c>
      <c r="N60">
        <f t="shared" si="72"/>
        <v>1.6738930333791837E-12</v>
      </c>
      <c r="O60">
        <f t="shared" si="72"/>
        <v>5.7794613409365554E-12</v>
      </c>
      <c r="P60">
        <f t="shared" si="72"/>
        <v>1.9236069739535752E-11</v>
      </c>
      <c r="Q60">
        <f t="shared" si="72"/>
        <v>6.1718397532167313E-11</v>
      </c>
      <c r="R60">
        <f t="shared" si="72"/>
        <v>1.9088959591059372E-10</v>
      </c>
      <c r="S60">
        <f t="shared" si="72"/>
        <v>5.6914011126613242E-10</v>
      </c>
      <c r="T60">
        <f t="shared" si="72"/>
        <v>1.6357820903644654E-9</v>
      </c>
      <c r="U60">
        <f t="shared" si="72"/>
        <v>4.5321160515256828E-9</v>
      </c>
      <c r="V60">
        <f t="shared" si="72"/>
        <v>1.2104473776385978E-8</v>
      </c>
      <c r="W60">
        <f t="shared" si="72"/>
        <v>3.1164497191019638E-8</v>
      </c>
      <c r="X60">
        <f t="shared" si="72"/>
        <v>7.7347032019007957E-8</v>
      </c>
      <c r="Y60">
        <f t="shared" si="72"/>
        <v>1.8505315816555346E-7</v>
      </c>
      <c r="Z60">
        <f t="shared" si="72"/>
        <v>4.2679435611326127E-7</v>
      </c>
      <c r="AA60">
        <f t="shared" si="72"/>
        <v>9.488775090876285E-7</v>
      </c>
      <c r="AB60">
        <f t="shared" si="72"/>
        <v>2.0336253953361745E-6</v>
      </c>
      <c r="AC60">
        <f t="shared" si="72"/>
        <v>4.2014681825932673E-6</v>
      </c>
      <c r="AD60">
        <f t="shared" si="72"/>
        <v>8.3675924634819385E-6</v>
      </c>
      <c r="AE60">
        <f t="shared" si="72"/>
        <v>1.6064576456253412E-5</v>
      </c>
      <c r="AF60">
        <f t="shared" si="72"/>
        <v>2.9730852220930505E-5</v>
      </c>
      <c r="AG60">
        <f t="shared" si="72"/>
        <v>5.304137273577105E-5</v>
      </c>
      <c r="AH60">
        <f t="shared" si="72"/>
        <v>9.122029471011708E-5</v>
      </c>
      <c r="AI60">
        <f t="shared" si="72"/>
        <v>1.5122984442315812E-4</v>
      </c>
      <c r="AJ60">
        <f t="shared" si="72"/>
        <v>2.4168675928998249E-4</v>
      </c>
      <c r="AK60">
        <f t="shared" si="72"/>
        <v>3.7233814444831203E-4</v>
      </c>
      <c r="AL60">
        <f t="shared" si="72"/>
        <v>5.5295720397309804E-4</v>
      </c>
      <c r="AM60">
        <f t="shared" si="72"/>
        <v>7.916164847916494E-4</v>
      </c>
      <c r="AN60">
        <f t="shared" si="72"/>
        <v>1.0924648114501068E-3</v>
      </c>
      <c r="AO60">
        <f t="shared" si="72"/>
        <v>1.4533472843711469E-3</v>
      </c>
      <c r="AP60">
        <f t="shared" si="72"/>
        <v>1.8638058410704247E-3</v>
      </c>
      <c r="AQ60">
        <f t="shared" si="72"/>
        <v>2.3040996189317309E-3</v>
      </c>
      <c r="AR60">
        <f t="shared" si="72"/>
        <v>2.7458142490478878E-3</v>
      </c>
      <c r="AS60">
        <f t="shared" si="72"/>
        <v>3.1543535975082984E-3</v>
      </c>
      <c r="AT60">
        <f t="shared" si="72"/>
        <v>3.4931635114187304E-3</v>
      </c>
      <c r="AU60">
        <f t="shared" si="72"/>
        <v>3.7290376934972034E-3</v>
      </c>
      <c r="AV60">
        <f t="shared" ref="AV60:BA65" si="73">AV$20</f>
        <v>3.8374607829127815E-3</v>
      </c>
      <c r="AW60">
        <f>AW$20*H72</f>
        <v>3.8068033762724074E-3</v>
      </c>
      <c r="AX60">
        <f>AX$20*H71</f>
        <v>3.2869801819188243E-3</v>
      </c>
      <c r="AY60">
        <f t="shared" si="46"/>
        <v>1.6685376706184081E-3</v>
      </c>
      <c r="AZ60">
        <f t="shared" si="47"/>
        <v>8.6657388244627267E-4</v>
      </c>
      <c r="BA60">
        <f t="shared" si="48"/>
        <v>4.5770309999738131E-4</v>
      </c>
      <c r="BB60">
        <f t="shared" si="49"/>
        <v>2.5397717206604025E-4</v>
      </c>
      <c r="BC60">
        <f t="shared" si="50"/>
        <v>1.4851209338585805E-4</v>
      </c>
      <c r="BD60">
        <f t="shared" si="51"/>
        <v>8.990556443753347E-5</v>
      </c>
      <c r="BE60">
        <f t="shared" si="52"/>
        <v>5.5242348208227291E-5</v>
      </c>
      <c r="BF60">
        <f t="shared" si="53"/>
        <v>3.4047773898270217E-5</v>
      </c>
      <c r="BG60">
        <f t="shared" si="54"/>
        <v>2.0665230479842385E-5</v>
      </c>
      <c r="BH60">
        <f t="shared" si="55"/>
        <v>1.2286697531848138E-5</v>
      </c>
      <c r="BI60">
        <f t="shared" si="56"/>
        <v>3.1204610273738616E-2</v>
      </c>
    </row>
    <row r="61" spans="1:61" x14ac:dyDescent="0.25">
      <c r="A61">
        <v>255.2</v>
      </c>
      <c r="B61">
        <v>7.0385585955691776E-2</v>
      </c>
      <c r="C61" s="10">
        <f t="shared" si="59"/>
        <v>39.325842696629188</v>
      </c>
      <c r="D61">
        <f t="shared" si="60"/>
        <v>2.6405454169980301E-3</v>
      </c>
      <c r="E61">
        <f t="shared" si="61"/>
        <v>0.22352903049139128</v>
      </c>
      <c r="F61">
        <f t="shared" si="67"/>
        <v>7.3641013893710361E-2</v>
      </c>
      <c r="G61">
        <f t="shared" si="57"/>
        <v>1.0597811059631933E-5</v>
      </c>
      <c r="H61">
        <v>3.9684255604922586E-2</v>
      </c>
      <c r="K61">
        <f t="shared" si="62"/>
        <v>3.2633573270350883E-14</v>
      </c>
      <c r="L61">
        <f t="shared" si="72"/>
        <v>1.2578137426658676E-13</v>
      </c>
      <c r="M61">
        <f t="shared" si="72"/>
        <v>4.6734474031393578E-13</v>
      </c>
      <c r="N61">
        <f t="shared" si="72"/>
        <v>1.6738930333791837E-12</v>
      </c>
      <c r="O61">
        <f t="shared" si="72"/>
        <v>5.7794613409365554E-12</v>
      </c>
      <c r="P61">
        <f t="shared" si="72"/>
        <v>1.9236069739535752E-11</v>
      </c>
      <c r="Q61">
        <f t="shared" si="72"/>
        <v>6.1718397532167313E-11</v>
      </c>
      <c r="R61">
        <f t="shared" si="72"/>
        <v>1.9088959591059372E-10</v>
      </c>
      <c r="S61">
        <f t="shared" si="72"/>
        <v>5.6914011126613242E-10</v>
      </c>
      <c r="T61">
        <f t="shared" si="72"/>
        <v>1.6357820903644654E-9</v>
      </c>
      <c r="U61">
        <f t="shared" si="72"/>
        <v>4.5321160515256828E-9</v>
      </c>
      <c r="V61">
        <f t="shared" si="72"/>
        <v>1.2104473776385978E-8</v>
      </c>
      <c r="W61">
        <f t="shared" si="72"/>
        <v>3.1164497191019638E-8</v>
      </c>
      <c r="X61">
        <f t="shared" si="72"/>
        <v>7.7347032019007957E-8</v>
      </c>
      <c r="Y61">
        <f t="shared" si="72"/>
        <v>1.8505315816555346E-7</v>
      </c>
      <c r="Z61">
        <f t="shared" si="72"/>
        <v>4.2679435611326127E-7</v>
      </c>
      <c r="AA61">
        <f t="shared" si="72"/>
        <v>9.488775090876285E-7</v>
      </c>
      <c r="AB61">
        <f t="shared" si="72"/>
        <v>2.0336253953361745E-6</v>
      </c>
      <c r="AC61">
        <f t="shared" si="72"/>
        <v>4.2014681825932673E-6</v>
      </c>
      <c r="AD61">
        <f t="shared" si="72"/>
        <v>8.3675924634819385E-6</v>
      </c>
      <c r="AE61">
        <f t="shared" si="72"/>
        <v>1.6064576456253412E-5</v>
      </c>
      <c r="AF61">
        <f t="shared" si="72"/>
        <v>2.9730852220930505E-5</v>
      </c>
      <c r="AG61">
        <f t="shared" si="72"/>
        <v>5.304137273577105E-5</v>
      </c>
      <c r="AH61">
        <f t="shared" si="72"/>
        <v>9.122029471011708E-5</v>
      </c>
      <c r="AI61">
        <f t="shared" si="72"/>
        <v>1.5122984442315812E-4</v>
      </c>
      <c r="AJ61">
        <f t="shared" si="72"/>
        <v>2.4168675928998249E-4</v>
      </c>
      <c r="AK61">
        <f t="shared" si="72"/>
        <v>3.7233814444831203E-4</v>
      </c>
      <c r="AL61">
        <f t="shared" si="72"/>
        <v>5.5295720397309804E-4</v>
      </c>
      <c r="AM61">
        <f t="shared" si="72"/>
        <v>7.916164847916494E-4</v>
      </c>
      <c r="AN61">
        <f t="shared" si="72"/>
        <v>1.0924648114501068E-3</v>
      </c>
      <c r="AO61">
        <f t="shared" si="72"/>
        <v>1.4533472843711469E-3</v>
      </c>
      <c r="AP61">
        <f t="shared" si="72"/>
        <v>1.8638058410704247E-3</v>
      </c>
      <c r="AQ61">
        <f t="shared" si="72"/>
        <v>2.3040996189317309E-3</v>
      </c>
      <c r="AR61">
        <f t="shared" si="72"/>
        <v>2.7458142490478878E-3</v>
      </c>
      <c r="AS61">
        <f t="shared" si="72"/>
        <v>3.1543535975082984E-3</v>
      </c>
      <c r="AT61">
        <f t="shared" si="72"/>
        <v>3.4931635114187304E-3</v>
      </c>
      <c r="AU61">
        <f t="shared" si="72"/>
        <v>3.7290376934972034E-3</v>
      </c>
      <c r="AV61">
        <f t="shared" si="73"/>
        <v>3.8374607829127815E-3</v>
      </c>
      <c r="AW61">
        <f t="shared" si="73"/>
        <v>3.8068033762724074E-3</v>
      </c>
      <c r="AX61">
        <f>AX$20*H72</f>
        <v>3.6403761471565021E-3</v>
      </c>
      <c r="AY61">
        <f>AY$20*H71</f>
        <v>3.0300669087564582E-3</v>
      </c>
      <c r="AZ61">
        <f t="shared" si="47"/>
        <v>1.4827245137012037E-3</v>
      </c>
      <c r="BA61">
        <f t="shared" si="48"/>
        <v>7.4233402332705999E-4</v>
      </c>
      <c r="BB61">
        <f t="shared" si="49"/>
        <v>3.7796095946105818E-4</v>
      </c>
      <c r="BC61">
        <f t="shared" si="50"/>
        <v>2.0217483192693452E-4</v>
      </c>
      <c r="BD61">
        <f t="shared" si="51"/>
        <v>1.1396291414200721E-4</v>
      </c>
      <c r="BE61">
        <f t="shared" si="52"/>
        <v>6.6505508252581055E-5</v>
      </c>
      <c r="BF61">
        <f t="shared" si="53"/>
        <v>3.939240483906296E-5</v>
      </c>
      <c r="BG61">
        <f t="shared" si="54"/>
        <v>2.3404448097723354E-5</v>
      </c>
      <c r="BH61">
        <f t="shared" si="55"/>
        <v>1.3693650970394467E-5</v>
      </c>
      <c r="BI61">
        <f t="shared" si="56"/>
        <v>3.4111890239520194E-2</v>
      </c>
    </row>
    <row r="62" spans="1:61" x14ac:dyDescent="0.25">
      <c r="A62">
        <v>257</v>
      </c>
      <c r="B62">
        <v>7.7327247043535358E-2</v>
      </c>
      <c r="C62" s="10">
        <f t="shared" si="59"/>
        <v>43.75</v>
      </c>
      <c r="D62">
        <f t="shared" si="60"/>
        <v>2.8207384737903903E-3</v>
      </c>
      <c r="E62">
        <f t="shared" si="61"/>
        <v>0.23878284094539515</v>
      </c>
      <c r="F62">
        <f t="shared" si="67"/>
        <v>8.0016902745219748E-2</v>
      </c>
      <c r="G62">
        <f t="shared" si="57"/>
        <v>7.2342477936033502E-6</v>
      </c>
      <c r="H62">
        <v>4.4228511678189725E-2</v>
      </c>
      <c r="K62">
        <f t="shared" si="62"/>
        <v>3.2633573270350883E-14</v>
      </c>
      <c r="L62">
        <f t="shared" si="72"/>
        <v>1.2578137426658676E-13</v>
      </c>
      <c r="M62">
        <f t="shared" si="72"/>
        <v>4.6734474031393578E-13</v>
      </c>
      <c r="N62">
        <f t="shared" si="72"/>
        <v>1.6738930333791837E-12</v>
      </c>
      <c r="O62">
        <f t="shared" si="72"/>
        <v>5.7794613409365554E-12</v>
      </c>
      <c r="P62">
        <f t="shared" si="72"/>
        <v>1.9236069739535752E-11</v>
      </c>
      <c r="Q62">
        <f t="shared" si="72"/>
        <v>6.1718397532167313E-11</v>
      </c>
      <c r="R62">
        <f t="shared" si="72"/>
        <v>1.9088959591059372E-10</v>
      </c>
      <c r="S62">
        <f t="shared" si="72"/>
        <v>5.6914011126613242E-10</v>
      </c>
      <c r="T62">
        <f t="shared" si="72"/>
        <v>1.6357820903644654E-9</v>
      </c>
      <c r="U62">
        <f t="shared" si="72"/>
        <v>4.5321160515256828E-9</v>
      </c>
      <c r="V62">
        <f t="shared" si="72"/>
        <v>1.2104473776385978E-8</v>
      </c>
      <c r="W62">
        <f t="shared" si="72"/>
        <v>3.1164497191019638E-8</v>
      </c>
      <c r="X62">
        <f t="shared" si="72"/>
        <v>7.7347032019007957E-8</v>
      </c>
      <c r="Y62">
        <f t="shared" si="72"/>
        <v>1.8505315816555346E-7</v>
      </c>
      <c r="Z62">
        <f t="shared" si="72"/>
        <v>4.2679435611326127E-7</v>
      </c>
      <c r="AA62">
        <f t="shared" si="72"/>
        <v>9.488775090876285E-7</v>
      </c>
      <c r="AB62">
        <f t="shared" si="72"/>
        <v>2.0336253953361745E-6</v>
      </c>
      <c r="AC62">
        <f t="shared" si="72"/>
        <v>4.2014681825932673E-6</v>
      </c>
      <c r="AD62">
        <f t="shared" si="72"/>
        <v>8.3675924634819385E-6</v>
      </c>
      <c r="AE62">
        <f t="shared" si="72"/>
        <v>1.6064576456253412E-5</v>
      </c>
      <c r="AF62">
        <f t="shared" si="72"/>
        <v>2.9730852220930505E-5</v>
      </c>
      <c r="AG62">
        <f t="shared" si="72"/>
        <v>5.304137273577105E-5</v>
      </c>
      <c r="AH62">
        <f t="shared" si="72"/>
        <v>9.122029471011708E-5</v>
      </c>
      <c r="AI62">
        <f t="shared" si="72"/>
        <v>1.5122984442315812E-4</v>
      </c>
      <c r="AJ62">
        <f t="shared" si="72"/>
        <v>2.4168675928998249E-4</v>
      </c>
      <c r="AK62">
        <f t="shared" si="72"/>
        <v>3.7233814444831203E-4</v>
      </c>
      <c r="AL62">
        <f t="shared" si="72"/>
        <v>5.5295720397309804E-4</v>
      </c>
      <c r="AM62">
        <f t="shared" si="72"/>
        <v>7.916164847916494E-4</v>
      </c>
      <c r="AN62">
        <f t="shared" si="72"/>
        <v>1.0924648114501068E-3</v>
      </c>
      <c r="AO62">
        <f t="shared" si="72"/>
        <v>1.4533472843711469E-3</v>
      </c>
      <c r="AP62">
        <f t="shared" si="72"/>
        <v>1.8638058410704247E-3</v>
      </c>
      <c r="AQ62">
        <f t="shared" si="72"/>
        <v>2.3040996189317309E-3</v>
      </c>
      <c r="AR62">
        <f t="shared" si="72"/>
        <v>2.7458142490478878E-3</v>
      </c>
      <c r="AS62">
        <f t="shared" si="72"/>
        <v>3.1543535975082984E-3</v>
      </c>
      <c r="AT62">
        <f t="shared" si="72"/>
        <v>3.4931635114187304E-3</v>
      </c>
      <c r="AU62">
        <f t="shared" si="72"/>
        <v>3.7290376934972034E-3</v>
      </c>
      <c r="AV62">
        <f t="shared" si="73"/>
        <v>3.8374607829127815E-3</v>
      </c>
      <c r="AW62">
        <f t="shared" si="73"/>
        <v>3.8068033762724074E-3</v>
      </c>
      <c r="AX62">
        <f t="shared" si="73"/>
        <v>3.6403761471565021E-3</v>
      </c>
      <c r="AY62">
        <f>AY$20*H72</f>
        <v>3.3558411333304661E-3</v>
      </c>
      <c r="AZ62">
        <f>AZ$20*H71</f>
        <v>2.6926299375086239E-3</v>
      </c>
      <c r="BA62">
        <f t="shared" si="48"/>
        <v>1.2701477347024875E-3</v>
      </c>
      <c r="BB62">
        <f t="shared" si="49"/>
        <v>6.1300279525939064E-4</v>
      </c>
      <c r="BC62">
        <f t="shared" si="50"/>
        <v>3.0087032166069164E-4</v>
      </c>
      <c r="BD62">
        <f t="shared" si="51"/>
        <v>1.5514179678756038E-4</v>
      </c>
      <c r="BE62">
        <f t="shared" si="52"/>
        <v>8.4301361927664221E-5</v>
      </c>
      <c r="BF62">
        <f t="shared" si="53"/>
        <v>4.7423977982223874E-5</v>
      </c>
      <c r="BG62">
        <f t="shared" si="54"/>
        <v>2.7078348712460025E-5</v>
      </c>
      <c r="BH62">
        <f t="shared" si="55"/>
        <v>1.550877178541784E-5</v>
      </c>
      <c r="BI62">
        <f t="shared" si="56"/>
        <v>3.8018053074847097E-2</v>
      </c>
    </row>
    <row r="63" spans="1:61" x14ac:dyDescent="0.25">
      <c r="A63">
        <v>258.8</v>
      </c>
      <c r="B63">
        <v>8.6218295540744963E-2</v>
      </c>
      <c r="C63" s="10">
        <f t="shared" si="59"/>
        <v>49.295774647887363</v>
      </c>
      <c r="D63">
        <f t="shared" si="60"/>
        <v>2.8457000301227472E-3</v>
      </c>
      <c r="E63">
        <f t="shared" si="61"/>
        <v>0.24089590154666718</v>
      </c>
      <c r="F63">
        <f t="shared" si="67"/>
        <v>8.7132009415720427E-2</v>
      </c>
      <c r="G63">
        <f t="shared" si="57"/>
        <v>8.3487304532267719E-7</v>
      </c>
      <c r="H63">
        <v>5.0091089331012278E-2</v>
      </c>
      <c r="K63">
        <f t="shared" si="62"/>
        <v>3.2633573270350883E-14</v>
      </c>
      <c r="L63">
        <f t="shared" si="72"/>
        <v>1.2578137426658676E-13</v>
      </c>
      <c r="M63">
        <f t="shared" si="72"/>
        <v>4.6734474031393578E-13</v>
      </c>
      <c r="N63">
        <f t="shared" si="72"/>
        <v>1.6738930333791837E-12</v>
      </c>
      <c r="O63">
        <f t="shared" si="72"/>
        <v>5.7794613409365554E-12</v>
      </c>
      <c r="P63">
        <f t="shared" si="72"/>
        <v>1.9236069739535752E-11</v>
      </c>
      <c r="Q63">
        <f t="shared" si="72"/>
        <v>6.1718397532167313E-11</v>
      </c>
      <c r="R63">
        <f t="shared" si="72"/>
        <v>1.9088959591059372E-10</v>
      </c>
      <c r="S63">
        <f t="shared" si="72"/>
        <v>5.6914011126613242E-10</v>
      </c>
      <c r="T63">
        <f t="shared" si="72"/>
        <v>1.6357820903644654E-9</v>
      </c>
      <c r="U63">
        <f t="shared" si="72"/>
        <v>4.5321160515256828E-9</v>
      </c>
      <c r="V63">
        <f t="shared" si="72"/>
        <v>1.2104473776385978E-8</v>
      </c>
      <c r="W63">
        <f t="shared" si="72"/>
        <v>3.1164497191019638E-8</v>
      </c>
      <c r="X63">
        <f t="shared" si="72"/>
        <v>7.7347032019007957E-8</v>
      </c>
      <c r="Y63">
        <f t="shared" si="72"/>
        <v>1.8505315816555346E-7</v>
      </c>
      <c r="Z63">
        <f t="shared" si="72"/>
        <v>4.2679435611326127E-7</v>
      </c>
      <c r="AA63">
        <f t="shared" si="72"/>
        <v>9.488775090876285E-7</v>
      </c>
      <c r="AB63">
        <f t="shared" si="72"/>
        <v>2.0336253953361745E-6</v>
      </c>
      <c r="AC63">
        <f t="shared" si="72"/>
        <v>4.2014681825932673E-6</v>
      </c>
      <c r="AD63">
        <f t="shared" si="72"/>
        <v>8.3675924634819385E-6</v>
      </c>
      <c r="AE63">
        <f t="shared" si="72"/>
        <v>1.6064576456253412E-5</v>
      </c>
      <c r="AF63">
        <f t="shared" si="72"/>
        <v>2.9730852220930505E-5</v>
      </c>
      <c r="AG63">
        <f t="shared" si="72"/>
        <v>5.304137273577105E-5</v>
      </c>
      <c r="AH63">
        <f t="shared" si="72"/>
        <v>9.122029471011708E-5</v>
      </c>
      <c r="AI63">
        <f t="shared" si="72"/>
        <v>1.5122984442315812E-4</v>
      </c>
      <c r="AJ63">
        <f t="shared" si="72"/>
        <v>2.4168675928998249E-4</v>
      </c>
      <c r="AK63">
        <f t="shared" si="72"/>
        <v>3.7233814444831203E-4</v>
      </c>
      <c r="AL63">
        <f t="shared" si="72"/>
        <v>5.5295720397309804E-4</v>
      </c>
      <c r="AM63">
        <f t="shared" si="72"/>
        <v>7.916164847916494E-4</v>
      </c>
      <c r="AN63">
        <f t="shared" si="72"/>
        <v>1.0924648114501068E-3</v>
      </c>
      <c r="AO63">
        <f t="shared" si="72"/>
        <v>1.4533472843711469E-3</v>
      </c>
      <c r="AP63">
        <f t="shared" si="72"/>
        <v>1.8638058410704247E-3</v>
      </c>
      <c r="AQ63">
        <f t="shared" si="72"/>
        <v>2.3040996189317309E-3</v>
      </c>
      <c r="AR63">
        <f t="shared" si="72"/>
        <v>2.7458142490478878E-3</v>
      </c>
      <c r="AS63">
        <f t="shared" si="72"/>
        <v>3.1543535975082984E-3</v>
      </c>
      <c r="AT63">
        <f t="shared" si="72"/>
        <v>3.4931635114187304E-3</v>
      </c>
      <c r="AU63">
        <f t="shared" si="72"/>
        <v>3.7290376934972034E-3</v>
      </c>
      <c r="AV63">
        <f t="shared" si="73"/>
        <v>3.8374607829127815E-3</v>
      </c>
      <c r="AW63">
        <f t="shared" si="73"/>
        <v>3.8068033762724074E-3</v>
      </c>
      <c r="AX63">
        <f t="shared" si="73"/>
        <v>3.6403761471565021E-3</v>
      </c>
      <c r="AY63">
        <f t="shared" si="73"/>
        <v>3.3558411333304661E-3</v>
      </c>
      <c r="AZ63">
        <f>AZ$20*H72</f>
        <v>2.9821250068820687E-3</v>
      </c>
      <c r="BA63">
        <f>BA$20*H71</f>
        <v>2.3065901884777766E-3</v>
      </c>
      <c r="BB63">
        <f t="shared" si="49"/>
        <v>1.0488595258983137E-3</v>
      </c>
      <c r="BC63">
        <f t="shared" si="50"/>
        <v>4.8797195470025382E-4</v>
      </c>
      <c r="BD63">
        <f t="shared" si="51"/>
        <v>2.3087721581170945E-4</v>
      </c>
      <c r="BE63">
        <f t="shared" si="52"/>
        <v>1.1476246338172051E-4</v>
      </c>
      <c r="BF63">
        <f t="shared" si="53"/>
        <v>6.0113906907460952E-5</v>
      </c>
      <c r="BG63">
        <f t="shared" si="54"/>
        <v>3.259925405369669E-5</v>
      </c>
      <c r="BH63">
        <f t="shared" si="55"/>
        <v>1.7943252870310406E-5</v>
      </c>
      <c r="BI63">
        <f t="shared" si="56"/>
        <v>4.3057422022690986E-2</v>
      </c>
    </row>
    <row r="64" spans="1:61" x14ac:dyDescent="0.25">
      <c r="A64">
        <v>260.60000000000002</v>
      </c>
      <c r="B64">
        <v>9.6706079098891354E-2</v>
      </c>
      <c r="C64" s="10">
        <f t="shared" si="59"/>
        <v>56.451612903225907</v>
      </c>
      <c r="D64">
        <f t="shared" si="60"/>
        <v>2.5596850792072587E-3</v>
      </c>
      <c r="E64">
        <f t="shared" si="61"/>
        <v>0.21668399279757797</v>
      </c>
      <c r="F64">
        <f t="shared" si="67"/>
        <v>9.5575445193613828E-2</v>
      </c>
      <c r="G64">
        <f t="shared" si="57"/>
        <v>1.2783330277631085E-6</v>
      </c>
      <c r="H64">
        <v>5.7954111057379618E-2</v>
      </c>
      <c r="K64">
        <f t="shared" si="62"/>
        <v>3.2633573270350883E-14</v>
      </c>
      <c r="L64">
        <f t="shared" si="72"/>
        <v>1.2578137426658676E-13</v>
      </c>
      <c r="M64">
        <f t="shared" si="72"/>
        <v>4.6734474031393578E-13</v>
      </c>
      <c r="N64">
        <f t="shared" si="72"/>
        <v>1.6738930333791837E-12</v>
      </c>
      <c r="O64">
        <f t="shared" si="72"/>
        <v>5.7794613409365554E-12</v>
      </c>
      <c r="P64">
        <f t="shared" si="72"/>
        <v>1.9236069739535752E-11</v>
      </c>
      <c r="Q64">
        <f t="shared" si="72"/>
        <v>6.1718397532167313E-11</v>
      </c>
      <c r="R64">
        <f t="shared" si="72"/>
        <v>1.9088959591059372E-10</v>
      </c>
      <c r="S64">
        <f t="shared" si="72"/>
        <v>5.6914011126613242E-10</v>
      </c>
      <c r="T64">
        <f t="shared" si="72"/>
        <v>1.6357820903644654E-9</v>
      </c>
      <c r="U64">
        <f t="shared" si="72"/>
        <v>4.5321160515256828E-9</v>
      </c>
      <c r="V64">
        <f t="shared" si="72"/>
        <v>1.2104473776385978E-8</v>
      </c>
      <c r="W64">
        <f t="shared" si="72"/>
        <v>3.1164497191019638E-8</v>
      </c>
      <c r="X64">
        <f t="shared" si="72"/>
        <v>7.7347032019007957E-8</v>
      </c>
      <c r="Y64">
        <f t="shared" si="72"/>
        <v>1.8505315816555346E-7</v>
      </c>
      <c r="Z64">
        <f t="shared" si="72"/>
        <v>4.2679435611326127E-7</v>
      </c>
      <c r="AA64">
        <f t="shared" si="72"/>
        <v>9.488775090876285E-7</v>
      </c>
      <c r="AB64">
        <f t="shared" si="72"/>
        <v>2.0336253953361745E-6</v>
      </c>
      <c r="AC64">
        <f t="shared" si="72"/>
        <v>4.2014681825932673E-6</v>
      </c>
      <c r="AD64">
        <f t="shared" si="72"/>
        <v>8.3675924634819385E-6</v>
      </c>
      <c r="AE64">
        <f t="shared" si="72"/>
        <v>1.6064576456253412E-5</v>
      </c>
      <c r="AF64">
        <f t="shared" si="72"/>
        <v>2.9730852220930505E-5</v>
      </c>
      <c r="AG64">
        <f t="shared" si="72"/>
        <v>5.304137273577105E-5</v>
      </c>
      <c r="AH64">
        <f t="shared" si="72"/>
        <v>9.122029471011708E-5</v>
      </c>
      <c r="AI64">
        <f t="shared" si="72"/>
        <v>1.5122984442315812E-4</v>
      </c>
      <c r="AJ64">
        <f t="shared" si="72"/>
        <v>2.4168675928998249E-4</v>
      </c>
      <c r="AK64">
        <f t="shared" si="72"/>
        <v>3.7233814444831203E-4</v>
      </c>
      <c r="AL64">
        <f t="shared" si="72"/>
        <v>5.5295720397309804E-4</v>
      </c>
      <c r="AM64">
        <f t="shared" si="72"/>
        <v>7.916164847916494E-4</v>
      </c>
      <c r="AN64">
        <f t="shared" si="72"/>
        <v>1.0924648114501068E-3</v>
      </c>
      <c r="AO64">
        <f t="shared" si="72"/>
        <v>1.4533472843711469E-3</v>
      </c>
      <c r="AP64">
        <f t="shared" si="72"/>
        <v>1.8638058410704247E-3</v>
      </c>
      <c r="AQ64">
        <f t="shared" si="72"/>
        <v>2.3040996189317309E-3</v>
      </c>
      <c r="AR64">
        <f t="shared" si="72"/>
        <v>2.7458142490478878E-3</v>
      </c>
      <c r="AS64">
        <f t="shared" si="72"/>
        <v>3.1543535975082984E-3</v>
      </c>
      <c r="AT64">
        <f t="shared" si="72"/>
        <v>3.4931635114187304E-3</v>
      </c>
      <c r="AU64">
        <f t="shared" si="72"/>
        <v>3.7290376934972034E-3</v>
      </c>
      <c r="AV64">
        <f t="shared" si="73"/>
        <v>3.8374607829127815E-3</v>
      </c>
      <c r="AW64">
        <f t="shared" si="73"/>
        <v>3.8068033762724074E-3</v>
      </c>
      <c r="AX64">
        <f t="shared" si="73"/>
        <v>3.6403761471565021E-3</v>
      </c>
      <c r="AY64">
        <f t="shared" si="73"/>
        <v>3.3558411333304661E-3</v>
      </c>
      <c r="AZ64">
        <f t="shared" si="73"/>
        <v>2.9821250068820687E-3</v>
      </c>
      <c r="BA64">
        <f>BA$20*H72</f>
        <v>2.5545806298405875E-3</v>
      </c>
      <c r="BB64">
        <f>BB$20*H71</f>
        <v>1.9047304698733992E-3</v>
      </c>
      <c r="BC64">
        <f t="shared" si="50"/>
        <v>8.349293625031656E-4</v>
      </c>
      <c r="BD64">
        <f t="shared" si="51"/>
        <v>3.7445237427720444E-4</v>
      </c>
      <c r="BE64">
        <f t="shared" si="52"/>
        <v>1.7078594275626825E-4</v>
      </c>
      <c r="BF64">
        <f t="shared" si="53"/>
        <v>8.1835214549905584E-5</v>
      </c>
      <c r="BG64">
        <f t="shared" si="54"/>
        <v>4.1322314297867268E-5</v>
      </c>
      <c r="BH64">
        <f t="shared" si="55"/>
        <v>2.1601636978691187E-5</v>
      </c>
      <c r="BI64">
        <f t="shared" si="56"/>
        <v>4.9816337617608536E-2</v>
      </c>
    </row>
    <row r="65" spans="1:61" x14ac:dyDescent="0.25">
      <c r="A65">
        <v>262.39999999999998</v>
      </c>
      <c r="B65">
        <v>0.11157551376691165</v>
      </c>
      <c r="C65" s="10">
        <f t="shared" si="59"/>
        <v>66.03773584905646</v>
      </c>
      <c r="D65">
        <f t="shared" si="60"/>
        <v>2.6519518719027887E-3</v>
      </c>
      <c r="E65">
        <f t="shared" si="61"/>
        <v>0.22449461653652855</v>
      </c>
      <c r="F65">
        <f t="shared" si="67"/>
        <v>0.10705151441341929</v>
      </c>
      <c r="G65">
        <f t="shared" si="57"/>
        <v>2.0466570150399302E-5</v>
      </c>
      <c r="H65">
        <v>6.9770162496885668E-2</v>
      </c>
      <c r="K65">
        <f t="shared" si="62"/>
        <v>3.2633573270350883E-14</v>
      </c>
      <c r="L65">
        <f t="shared" si="72"/>
        <v>1.2578137426658676E-13</v>
      </c>
      <c r="M65">
        <f t="shared" si="72"/>
        <v>4.6734474031393578E-13</v>
      </c>
      <c r="N65">
        <f t="shared" si="72"/>
        <v>1.6738930333791837E-12</v>
      </c>
      <c r="O65">
        <f t="shared" si="72"/>
        <v>5.7794613409365554E-12</v>
      </c>
      <c r="P65">
        <f t="shared" si="72"/>
        <v>1.9236069739535752E-11</v>
      </c>
      <c r="Q65">
        <f t="shared" si="72"/>
        <v>6.1718397532167313E-11</v>
      </c>
      <c r="R65">
        <f t="shared" si="72"/>
        <v>1.9088959591059372E-10</v>
      </c>
      <c r="S65">
        <f t="shared" si="72"/>
        <v>5.6914011126613242E-10</v>
      </c>
      <c r="T65">
        <f t="shared" si="72"/>
        <v>1.6357820903644654E-9</v>
      </c>
      <c r="U65">
        <f t="shared" si="72"/>
        <v>4.5321160515256828E-9</v>
      </c>
      <c r="V65">
        <f t="shared" si="72"/>
        <v>1.2104473776385978E-8</v>
      </c>
      <c r="W65">
        <f t="shared" si="72"/>
        <v>3.1164497191019638E-8</v>
      </c>
      <c r="X65">
        <f t="shared" si="72"/>
        <v>7.7347032019007957E-8</v>
      </c>
      <c r="Y65">
        <f t="shared" si="72"/>
        <v>1.8505315816555346E-7</v>
      </c>
      <c r="Z65">
        <f t="shared" si="72"/>
        <v>4.2679435611326127E-7</v>
      </c>
      <c r="AA65">
        <f t="shared" si="72"/>
        <v>9.488775090876285E-7</v>
      </c>
      <c r="AB65">
        <f t="shared" si="72"/>
        <v>2.0336253953361745E-6</v>
      </c>
      <c r="AC65">
        <f t="shared" si="72"/>
        <v>4.2014681825932673E-6</v>
      </c>
      <c r="AD65">
        <f t="shared" si="72"/>
        <v>8.3675924634819385E-6</v>
      </c>
      <c r="AE65">
        <f t="shared" si="72"/>
        <v>1.6064576456253412E-5</v>
      </c>
      <c r="AF65">
        <f t="shared" si="72"/>
        <v>2.9730852220930505E-5</v>
      </c>
      <c r="AG65">
        <f t="shared" si="72"/>
        <v>5.304137273577105E-5</v>
      </c>
      <c r="AH65">
        <f t="shared" si="72"/>
        <v>9.122029471011708E-5</v>
      </c>
      <c r="AI65">
        <f t="shared" si="72"/>
        <v>1.5122984442315812E-4</v>
      </c>
      <c r="AJ65">
        <f t="shared" si="72"/>
        <v>2.4168675928998249E-4</v>
      </c>
      <c r="AK65">
        <f t="shared" si="72"/>
        <v>3.7233814444831203E-4</v>
      </c>
      <c r="AL65">
        <f t="shared" si="72"/>
        <v>5.5295720397309804E-4</v>
      </c>
      <c r="AM65">
        <f t="shared" si="72"/>
        <v>7.916164847916494E-4</v>
      </c>
      <c r="AN65">
        <f t="shared" si="72"/>
        <v>1.0924648114501068E-3</v>
      </c>
      <c r="AO65">
        <f t="shared" si="72"/>
        <v>1.4533472843711469E-3</v>
      </c>
      <c r="AP65">
        <f t="shared" si="72"/>
        <v>1.8638058410704247E-3</v>
      </c>
      <c r="AQ65">
        <f t="shared" si="72"/>
        <v>2.3040996189317309E-3</v>
      </c>
      <c r="AR65">
        <f t="shared" si="72"/>
        <v>2.7458142490478878E-3</v>
      </c>
      <c r="AS65">
        <f t="shared" si="72"/>
        <v>3.1543535975082984E-3</v>
      </c>
      <c r="AT65">
        <f t="shared" si="72"/>
        <v>3.4931635114187304E-3</v>
      </c>
      <c r="AU65">
        <f t="shared" si="72"/>
        <v>3.7290376934972034E-3</v>
      </c>
      <c r="AV65">
        <f t="shared" si="73"/>
        <v>3.8374607829127815E-3</v>
      </c>
      <c r="AW65">
        <f t="shared" si="73"/>
        <v>3.8068033762724074E-3</v>
      </c>
      <c r="AX65">
        <f t="shared" si="73"/>
        <v>3.6403761471565021E-3</v>
      </c>
      <c r="AY65">
        <f t="shared" si="73"/>
        <v>3.3558411333304661E-3</v>
      </c>
      <c r="AZ65">
        <f t="shared" si="73"/>
        <v>2.9821250068820687E-3</v>
      </c>
      <c r="BA65">
        <f t="shared" si="73"/>
        <v>2.5545806298405875E-3</v>
      </c>
      <c r="BB65">
        <f>BB$20*H72</f>
        <v>2.1095154170480972E-3</v>
      </c>
      <c r="BC65">
        <f>BC$20*H71</f>
        <v>1.5162329727517129E-3</v>
      </c>
      <c r="BD65">
        <f t="shared" si="51"/>
        <v>6.4069518572047659E-4</v>
      </c>
      <c r="BE65">
        <f t="shared" si="52"/>
        <v>2.7699225986166777E-4</v>
      </c>
      <c r="BF65">
        <f t="shared" si="53"/>
        <v>1.2178463110433082E-4</v>
      </c>
      <c r="BG65">
        <f t="shared" si="54"/>
        <v>5.6253546479190728E-5</v>
      </c>
      <c r="BH65">
        <f t="shared" si="55"/>
        <v>2.7381903619990551E-5</v>
      </c>
      <c r="BI65">
        <f t="shared" si="56"/>
        <v>5.9973208236065015E-2</v>
      </c>
    </row>
    <row r="66" spans="1:61" x14ac:dyDescent="0.25">
      <c r="A66">
        <v>264.2</v>
      </c>
      <c r="B66">
        <v>0.13341735849934092</v>
      </c>
      <c r="C66" s="10">
        <f t="shared" si="59"/>
        <v>79.545454545454447</v>
      </c>
      <c r="D66">
        <f t="shared" si="60"/>
        <v>2.6848134223481208E-3</v>
      </c>
      <c r="E66">
        <f t="shared" si="61"/>
        <v>0.22727643216605858</v>
      </c>
      <c r="F66">
        <f t="shared" si="67"/>
        <v>0.12409528520386987</v>
      </c>
      <c r="G66">
        <f t="shared" si="57"/>
        <v>8.6901050526134492E-5</v>
      </c>
      <c r="H66">
        <v>8.8439587561134625E-2</v>
      </c>
      <c r="K66">
        <f t="shared" si="62"/>
        <v>3.2633573270350883E-14</v>
      </c>
      <c r="L66">
        <f t="shared" si="72"/>
        <v>1.2578137426658676E-13</v>
      </c>
      <c r="M66">
        <f t="shared" si="72"/>
        <v>4.6734474031393578E-13</v>
      </c>
      <c r="N66">
        <f t="shared" si="72"/>
        <v>1.6738930333791837E-12</v>
      </c>
      <c r="O66">
        <f t="shared" ref="O66:BB66" si="74">O$20</f>
        <v>5.7794613409365554E-12</v>
      </c>
      <c r="P66">
        <f t="shared" si="74"/>
        <v>1.9236069739535752E-11</v>
      </c>
      <c r="Q66">
        <f t="shared" si="74"/>
        <v>6.1718397532167313E-11</v>
      </c>
      <c r="R66">
        <f t="shared" si="74"/>
        <v>1.9088959591059372E-10</v>
      </c>
      <c r="S66">
        <f t="shared" si="74"/>
        <v>5.6914011126613242E-10</v>
      </c>
      <c r="T66">
        <f t="shared" si="74"/>
        <v>1.6357820903644654E-9</v>
      </c>
      <c r="U66">
        <f t="shared" si="74"/>
        <v>4.5321160515256828E-9</v>
      </c>
      <c r="V66">
        <f t="shared" si="74"/>
        <v>1.2104473776385978E-8</v>
      </c>
      <c r="W66">
        <f t="shared" si="74"/>
        <v>3.1164497191019638E-8</v>
      </c>
      <c r="X66">
        <f t="shared" si="74"/>
        <v>7.7347032019007957E-8</v>
      </c>
      <c r="Y66">
        <f t="shared" si="74"/>
        <v>1.8505315816555346E-7</v>
      </c>
      <c r="Z66">
        <f t="shared" si="74"/>
        <v>4.2679435611326127E-7</v>
      </c>
      <c r="AA66">
        <f t="shared" si="74"/>
        <v>9.488775090876285E-7</v>
      </c>
      <c r="AB66">
        <f t="shared" si="74"/>
        <v>2.0336253953361745E-6</v>
      </c>
      <c r="AC66">
        <f t="shared" si="74"/>
        <v>4.2014681825932673E-6</v>
      </c>
      <c r="AD66">
        <f t="shared" si="74"/>
        <v>8.3675924634819385E-6</v>
      </c>
      <c r="AE66">
        <f t="shared" si="74"/>
        <v>1.6064576456253412E-5</v>
      </c>
      <c r="AF66">
        <f t="shared" si="74"/>
        <v>2.9730852220930505E-5</v>
      </c>
      <c r="AG66">
        <f t="shared" si="74"/>
        <v>5.304137273577105E-5</v>
      </c>
      <c r="AH66">
        <f t="shared" si="74"/>
        <v>9.122029471011708E-5</v>
      </c>
      <c r="AI66">
        <f t="shared" si="74"/>
        <v>1.5122984442315812E-4</v>
      </c>
      <c r="AJ66">
        <f t="shared" si="74"/>
        <v>2.4168675928998249E-4</v>
      </c>
      <c r="AK66">
        <f t="shared" si="74"/>
        <v>3.7233814444831203E-4</v>
      </c>
      <c r="AL66">
        <f t="shared" si="74"/>
        <v>5.5295720397309804E-4</v>
      </c>
      <c r="AM66">
        <f t="shared" si="74"/>
        <v>7.916164847916494E-4</v>
      </c>
      <c r="AN66">
        <f t="shared" si="74"/>
        <v>1.0924648114501068E-3</v>
      </c>
      <c r="AO66">
        <f t="shared" si="74"/>
        <v>1.4533472843711469E-3</v>
      </c>
      <c r="AP66">
        <f t="shared" si="74"/>
        <v>1.8638058410704247E-3</v>
      </c>
      <c r="AQ66">
        <f t="shared" si="74"/>
        <v>2.3040996189317309E-3</v>
      </c>
      <c r="AR66">
        <f t="shared" si="74"/>
        <v>2.7458142490478878E-3</v>
      </c>
      <c r="AS66">
        <f t="shared" si="74"/>
        <v>3.1543535975082984E-3</v>
      </c>
      <c r="AT66">
        <f t="shared" si="74"/>
        <v>3.4931635114187304E-3</v>
      </c>
      <c r="AU66">
        <f t="shared" si="74"/>
        <v>3.7290376934972034E-3</v>
      </c>
      <c r="AV66">
        <f t="shared" si="74"/>
        <v>3.8374607829127815E-3</v>
      </c>
      <c r="AW66">
        <f t="shared" si="74"/>
        <v>3.8068033762724074E-3</v>
      </c>
      <c r="AX66">
        <f t="shared" si="74"/>
        <v>3.6403761471565021E-3</v>
      </c>
      <c r="AY66">
        <f t="shared" si="74"/>
        <v>3.3558411333304661E-3</v>
      </c>
      <c r="AZ66">
        <f t="shared" si="74"/>
        <v>2.9821250068820687E-3</v>
      </c>
      <c r="BA66">
        <f t="shared" si="74"/>
        <v>2.5545806298405875E-3</v>
      </c>
      <c r="BB66">
        <f t="shared" si="74"/>
        <v>2.1095154170480972E-3</v>
      </c>
      <c r="BC66">
        <f>BC$20*H72</f>
        <v>1.679249049903108E-3</v>
      </c>
      <c r="BD66">
        <f>BD$20*H71</f>
        <v>1.1635034168162768E-3</v>
      </c>
      <c r="BE66">
        <f t="shared" si="52"/>
        <v>4.7393906292560379E-4</v>
      </c>
      <c r="BF66">
        <f t="shared" si="53"/>
        <v>1.975185992570226E-4</v>
      </c>
      <c r="BG66">
        <f t="shared" si="54"/>
        <v>8.3714785180904417E-5</v>
      </c>
      <c r="BH66">
        <f t="shared" si="55"/>
        <v>3.7275966125047325E-5</v>
      </c>
      <c r="BI66">
        <f t="shared" si="56"/>
        <v>7.6021118645845015E-2</v>
      </c>
    </row>
    <row r="67" spans="1:61" x14ac:dyDescent="0.25">
      <c r="A67">
        <v>266</v>
      </c>
      <c r="B67">
        <v>0.16679117245986366</v>
      </c>
      <c r="C67" s="10">
        <f t="shared" si="59"/>
        <v>100</v>
      </c>
      <c r="D67">
        <f t="shared" si="60"/>
        <v>2.5957410858184191E-3</v>
      </c>
      <c r="E67">
        <f t="shared" si="61"/>
        <v>0.21973622744171697</v>
      </c>
      <c r="F67">
        <f t="shared" si="67"/>
        <v>0.152286961960023</v>
      </c>
      <c r="G67">
        <f t="shared" si="57"/>
        <v>2.10372122223688E-4</v>
      </c>
      <c r="H67">
        <v>0.12039597815380627</v>
      </c>
      <c r="K67">
        <f t="shared" si="62"/>
        <v>3.2633573270350883E-14</v>
      </c>
      <c r="L67">
        <f t="shared" ref="L67:BC72" si="75">L$20</f>
        <v>1.2578137426658676E-13</v>
      </c>
      <c r="M67">
        <f t="shared" si="75"/>
        <v>4.6734474031393578E-13</v>
      </c>
      <c r="N67">
        <f t="shared" si="75"/>
        <v>1.6738930333791837E-12</v>
      </c>
      <c r="O67">
        <f t="shared" si="75"/>
        <v>5.7794613409365554E-12</v>
      </c>
      <c r="P67">
        <f t="shared" si="75"/>
        <v>1.9236069739535752E-11</v>
      </c>
      <c r="Q67">
        <f t="shared" si="75"/>
        <v>6.1718397532167313E-11</v>
      </c>
      <c r="R67">
        <f t="shared" si="75"/>
        <v>1.9088959591059372E-10</v>
      </c>
      <c r="S67">
        <f t="shared" si="75"/>
        <v>5.6914011126613242E-10</v>
      </c>
      <c r="T67">
        <f t="shared" si="75"/>
        <v>1.6357820903644654E-9</v>
      </c>
      <c r="U67">
        <f t="shared" si="75"/>
        <v>4.5321160515256828E-9</v>
      </c>
      <c r="V67">
        <f t="shared" si="75"/>
        <v>1.2104473776385978E-8</v>
      </c>
      <c r="W67">
        <f t="shared" si="75"/>
        <v>3.1164497191019638E-8</v>
      </c>
      <c r="X67">
        <f t="shared" si="75"/>
        <v>7.7347032019007957E-8</v>
      </c>
      <c r="Y67">
        <f t="shared" si="75"/>
        <v>1.8505315816555346E-7</v>
      </c>
      <c r="Z67">
        <f t="shared" si="75"/>
        <v>4.2679435611326127E-7</v>
      </c>
      <c r="AA67">
        <f t="shared" si="75"/>
        <v>9.488775090876285E-7</v>
      </c>
      <c r="AB67">
        <f t="shared" si="75"/>
        <v>2.0336253953361745E-6</v>
      </c>
      <c r="AC67">
        <f t="shared" si="75"/>
        <v>4.2014681825932673E-6</v>
      </c>
      <c r="AD67">
        <f t="shared" si="75"/>
        <v>8.3675924634819385E-6</v>
      </c>
      <c r="AE67">
        <f t="shared" si="75"/>
        <v>1.6064576456253412E-5</v>
      </c>
      <c r="AF67">
        <f t="shared" si="75"/>
        <v>2.9730852220930505E-5</v>
      </c>
      <c r="AG67">
        <f t="shared" si="75"/>
        <v>5.304137273577105E-5</v>
      </c>
      <c r="AH67">
        <f t="shared" si="75"/>
        <v>9.122029471011708E-5</v>
      </c>
      <c r="AI67">
        <f t="shared" si="75"/>
        <v>1.5122984442315812E-4</v>
      </c>
      <c r="AJ67">
        <f t="shared" si="75"/>
        <v>2.4168675928998249E-4</v>
      </c>
      <c r="AK67">
        <f t="shared" si="75"/>
        <v>3.7233814444831203E-4</v>
      </c>
      <c r="AL67">
        <f t="shared" si="75"/>
        <v>5.5295720397309804E-4</v>
      </c>
      <c r="AM67">
        <f t="shared" si="75"/>
        <v>7.916164847916494E-4</v>
      </c>
      <c r="AN67">
        <f t="shared" si="75"/>
        <v>1.0924648114501068E-3</v>
      </c>
      <c r="AO67">
        <f t="shared" si="75"/>
        <v>1.4533472843711469E-3</v>
      </c>
      <c r="AP67">
        <f t="shared" si="75"/>
        <v>1.8638058410704247E-3</v>
      </c>
      <c r="AQ67">
        <f t="shared" si="75"/>
        <v>2.3040996189317309E-3</v>
      </c>
      <c r="AR67">
        <f t="shared" si="75"/>
        <v>2.7458142490478878E-3</v>
      </c>
      <c r="AS67">
        <f t="shared" si="75"/>
        <v>3.1543535975082984E-3</v>
      </c>
      <c r="AT67">
        <f t="shared" si="75"/>
        <v>3.4931635114187304E-3</v>
      </c>
      <c r="AU67">
        <f t="shared" si="75"/>
        <v>3.7290376934972034E-3</v>
      </c>
      <c r="AV67">
        <f t="shared" si="75"/>
        <v>3.8374607829127815E-3</v>
      </c>
      <c r="AW67">
        <f t="shared" si="75"/>
        <v>3.8068033762724074E-3</v>
      </c>
      <c r="AX67">
        <f t="shared" si="75"/>
        <v>3.6403761471565021E-3</v>
      </c>
      <c r="AY67">
        <f t="shared" si="75"/>
        <v>3.3558411333304661E-3</v>
      </c>
      <c r="AZ67">
        <f t="shared" si="75"/>
        <v>2.9821250068820687E-3</v>
      </c>
      <c r="BA67">
        <f t="shared" si="75"/>
        <v>2.5545806298405875E-3</v>
      </c>
      <c r="BB67">
        <f t="shared" si="75"/>
        <v>2.1095154170480972E-3</v>
      </c>
      <c r="BC67">
        <f t="shared" si="75"/>
        <v>1.679249049903108E-3</v>
      </c>
      <c r="BD67">
        <f>BD$20*H72</f>
        <v>1.2885961737805411E-3</v>
      </c>
      <c r="BE67">
        <f>BE$20*H71</f>
        <v>8.6067404807568359E-4</v>
      </c>
      <c r="BF67">
        <f t="shared" si="53"/>
        <v>3.3795810716516646E-4</v>
      </c>
      <c r="BG67">
        <f t="shared" si="54"/>
        <v>1.35774333395725E-4</v>
      </c>
      <c r="BH67">
        <f t="shared" si="55"/>
        <v>5.5472938007977132E-5</v>
      </c>
      <c r="BI67">
        <f t="shared" si="56"/>
        <v>0.10349027163187789</v>
      </c>
    </row>
    <row r="68" spans="1:61" x14ac:dyDescent="0.25">
      <c r="A68">
        <v>267.8</v>
      </c>
      <c r="B68">
        <v>0.21613314857226584</v>
      </c>
      <c r="C68" s="10">
        <f t="shared" si="59"/>
        <v>134.6153846153849</v>
      </c>
      <c r="D68">
        <f t="shared" si="60"/>
        <v>2.1177889429830812E-3</v>
      </c>
      <c r="E68">
        <f t="shared" si="61"/>
        <v>0.17927633668523629</v>
      </c>
      <c r="F68">
        <f t="shared" si="67"/>
        <v>0.20330705024489834</v>
      </c>
      <c r="G68">
        <f t="shared" si="57"/>
        <v>1.6450879830329945E-4</v>
      </c>
      <c r="H68">
        <v>0.17916956491834951</v>
      </c>
      <c r="K68">
        <f t="shared" si="62"/>
        <v>3.2633573270350883E-14</v>
      </c>
      <c r="L68">
        <f t="shared" si="75"/>
        <v>1.2578137426658676E-13</v>
      </c>
      <c r="M68">
        <f t="shared" si="75"/>
        <v>4.6734474031393578E-13</v>
      </c>
      <c r="N68">
        <f t="shared" si="75"/>
        <v>1.6738930333791837E-12</v>
      </c>
      <c r="O68">
        <f t="shared" si="75"/>
        <v>5.7794613409365554E-12</v>
      </c>
      <c r="P68">
        <f t="shared" si="75"/>
        <v>1.9236069739535752E-11</v>
      </c>
      <c r="Q68">
        <f t="shared" si="75"/>
        <v>6.1718397532167313E-11</v>
      </c>
      <c r="R68">
        <f t="shared" si="75"/>
        <v>1.9088959591059372E-10</v>
      </c>
      <c r="S68">
        <f t="shared" si="75"/>
        <v>5.6914011126613242E-10</v>
      </c>
      <c r="T68">
        <f t="shared" si="75"/>
        <v>1.6357820903644654E-9</v>
      </c>
      <c r="U68">
        <f t="shared" si="75"/>
        <v>4.5321160515256828E-9</v>
      </c>
      <c r="V68">
        <f t="shared" si="75"/>
        <v>1.2104473776385978E-8</v>
      </c>
      <c r="W68">
        <f t="shared" si="75"/>
        <v>3.1164497191019638E-8</v>
      </c>
      <c r="X68">
        <f t="shared" si="75"/>
        <v>7.7347032019007957E-8</v>
      </c>
      <c r="Y68">
        <f t="shared" si="75"/>
        <v>1.8505315816555346E-7</v>
      </c>
      <c r="Z68">
        <f t="shared" si="75"/>
        <v>4.2679435611326127E-7</v>
      </c>
      <c r="AA68">
        <f t="shared" si="75"/>
        <v>9.488775090876285E-7</v>
      </c>
      <c r="AB68">
        <f t="shared" si="75"/>
        <v>2.0336253953361745E-6</v>
      </c>
      <c r="AC68">
        <f t="shared" si="75"/>
        <v>4.2014681825932673E-6</v>
      </c>
      <c r="AD68">
        <f t="shared" si="75"/>
        <v>8.3675924634819385E-6</v>
      </c>
      <c r="AE68">
        <f t="shared" si="75"/>
        <v>1.6064576456253412E-5</v>
      </c>
      <c r="AF68">
        <f t="shared" si="75"/>
        <v>2.9730852220930505E-5</v>
      </c>
      <c r="AG68">
        <f t="shared" si="75"/>
        <v>5.304137273577105E-5</v>
      </c>
      <c r="AH68">
        <f t="shared" si="75"/>
        <v>9.122029471011708E-5</v>
      </c>
      <c r="AI68">
        <f t="shared" si="75"/>
        <v>1.5122984442315812E-4</v>
      </c>
      <c r="AJ68">
        <f t="shared" si="75"/>
        <v>2.4168675928998249E-4</v>
      </c>
      <c r="AK68">
        <f t="shared" si="75"/>
        <v>3.7233814444831203E-4</v>
      </c>
      <c r="AL68">
        <f t="shared" si="75"/>
        <v>5.5295720397309804E-4</v>
      </c>
      <c r="AM68">
        <f t="shared" si="75"/>
        <v>7.916164847916494E-4</v>
      </c>
      <c r="AN68">
        <f t="shared" si="75"/>
        <v>1.0924648114501068E-3</v>
      </c>
      <c r="AO68">
        <f t="shared" si="75"/>
        <v>1.4533472843711469E-3</v>
      </c>
      <c r="AP68">
        <f t="shared" si="75"/>
        <v>1.8638058410704247E-3</v>
      </c>
      <c r="AQ68">
        <f t="shared" si="75"/>
        <v>2.3040996189317309E-3</v>
      </c>
      <c r="AR68">
        <f t="shared" si="75"/>
        <v>2.7458142490478878E-3</v>
      </c>
      <c r="AS68">
        <f t="shared" si="75"/>
        <v>3.1543535975082984E-3</v>
      </c>
      <c r="AT68">
        <f t="shared" si="75"/>
        <v>3.4931635114187304E-3</v>
      </c>
      <c r="AU68">
        <f t="shared" si="75"/>
        <v>3.7290376934972034E-3</v>
      </c>
      <c r="AV68">
        <f t="shared" si="75"/>
        <v>3.8374607829127815E-3</v>
      </c>
      <c r="AW68">
        <f t="shared" si="75"/>
        <v>3.8068033762724074E-3</v>
      </c>
      <c r="AX68">
        <f t="shared" si="75"/>
        <v>3.6403761471565021E-3</v>
      </c>
      <c r="AY68">
        <f t="shared" si="75"/>
        <v>3.3558411333304661E-3</v>
      </c>
      <c r="AZ68">
        <f t="shared" si="75"/>
        <v>2.9821250068820687E-3</v>
      </c>
      <c r="BA68">
        <f t="shared" si="75"/>
        <v>2.5545806298405875E-3</v>
      </c>
      <c r="BB68">
        <f t="shared" si="75"/>
        <v>2.1095154170480972E-3</v>
      </c>
      <c r="BC68">
        <f t="shared" si="75"/>
        <v>1.679249049903108E-3</v>
      </c>
      <c r="BD68">
        <f t="shared" ref="BD68:BG71" si="76">BD$20</f>
        <v>1.2885961737805411E-3</v>
      </c>
      <c r="BE68">
        <f>BE$20*H72</f>
        <v>9.5320844717180727E-4</v>
      </c>
      <c r="BF68">
        <f>BF$20*H71</f>
        <v>6.137324287605701E-4</v>
      </c>
      <c r="BG68">
        <f t="shared" si="54"/>
        <v>2.3231248545015204E-4</v>
      </c>
      <c r="BH68">
        <f t="shared" si="55"/>
        <v>8.9969784468293634E-5</v>
      </c>
      <c r="BI68">
        <f t="shared" si="56"/>
        <v>0.15401101619754698</v>
      </c>
    </row>
    <row r="69" spans="1:61" x14ac:dyDescent="0.25">
      <c r="A69">
        <v>269.60000000000002</v>
      </c>
      <c r="B69">
        <v>0.29406159997057374</v>
      </c>
      <c r="C69" s="10">
        <f t="shared" si="59"/>
        <v>205.88235294117786</v>
      </c>
      <c r="D69">
        <f t="shared" si="60"/>
        <v>1.4299252351816212E-3</v>
      </c>
      <c r="E69">
        <f t="shared" si="61"/>
        <v>0.12104688654009275</v>
      </c>
      <c r="F69">
        <f t="shared" si="67"/>
        <v>0.2994010992093501</v>
      </c>
      <c r="G69">
        <f t="shared" si="57"/>
        <v>2.8510252120893298E-5</v>
      </c>
      <c r="H69">
        <v>0.29058938858914918</v>
      </c>
      <c r="K69">
        <f t="shared" si="62"/>
        <v>3.2633573270350883E-14</v>
      </c>
      <c r="L69">
        <f t="shared" si="75"/>
        <v>1.2578137426658676E-13</v>
      </c>
      <c r="M69">
        <f t="shared" si="75"/>
        <v>4.6734474031393578E-13</v>
      </c>
      <c r="N69">
        <f t="shared" si="75"/>
        <v>1.6738930333791837E-12</v>
      </c>
      <c r="O69">
        <f t="shared" si="75"/>
        <v>5.7794613409365554E-12</v>
      </c>
      <c r="P69">
        <f t="shared" si="75"/>
        <v>1.9236069739535752E-11</v>
      </c>
      <c r="Q69">
        <f t="shared" si="75"/>
        <v>6.1718397532167313E-11</v>
      </c>
      <c r="R69">
        <f t="shared" si="75"/>
        <v>1.9088959591059372E-10</v>
      </c>
      <c r="S69">
        <f t="shared" si="75"/>
        <v>5.6914011126613242E-10</v>
      </c>
      <c r="T69">
        <f t="shared" si="75"/>
        <v>1.6357820903644654E-9</v>
      </c>
      <c r="U69">
        <f t="shared" si="75"/>
        <v>4.5321160515256828E-9</v>
      </c>
      <c r="V69">
        <f t="shared" si="75"/>
        <v>1.2104473776385978E-8</v>
      </c>
      <c r="W69">
        <f t="shared" si="75"/>
        <v>3.1164497191019638E-8</v>
      </c>
      <c r="X69">
        <f t="shared" si="75"/>
        <v>7.7347032019007957E-8</v>
      </c>
      <c r="Y69">
        <f t="shared" si="75"/>
        <v>1.8505315816555346E-7</v>
      </c>
      <c r="Z69">
        <f t="shared" si="75"/>
        <v>4.2679435611326127E-7</v>
      </c>
      <c r="AA69">
        <f t="shared" si="75"/>
        <v>9.488775090876285E-7</v>
      </c>
      <c r="AB69">
        <f t="shared" si="75"/>
        <v>2.0336253953361745E-6</v>
      </c>
      <c r="AC69">
        <f t="shared" si="75"/>
        <v>4.2014681825932673E-6</v>
      </c>
      <c r="AD69">
        <f t="shared" si="75"/>
        <v>8.3675924634819385E-6</v>
      </c>
      <c r="AE69">
        <f t="shared" si="75"/>
        <v>1.6064576456253412E-5</v>
      </c>
      <c r="AF69">
        <f t="shared" si="75"/>
        <v>2.9730852220930505E-5</v>
      </c>
      <c r="AG69">
        <f t="shared" si="75"/>
        <v>5.304137273577105E-5</v>
      </c>
      <c r="AH69">
        <f t="shared" si="75"/>
        <v>9.122029471011708E-5</v>
      </c>
      <c r="AI69">
        <f t="shared" si="75"/>
        <v>1.5122984442315812E-4</v>
      </c>
      <c r="AJ69">
        <f t="shared" si="75"/>
        <v>2.4168675928998249E-4</v>
      </c>
      <c r="AK69">
        <f t="shared" si="75"/>
        <v>3.7233814444831203E-4</v>
      </c>
      <c r="AL69">
        <f t="shared" si="75"/>
        <v>5.5295720397309804E-4</v>
      </c>
      <c r="AM69">
        <f t="shared" si="75"/>
        <v>7.916164847916494E-4</v>
      </c>
      <c r="AN69">
        <f t="shared" si="75"/>
        <v>1.0924648114501068E-3</v>
      </c>
      <c r="AO69">
        <f t="shared" si="75"/>
        <v>1.4533472843711469E-3</v>
      </c>
      <c r="AP69">
        <f t="shared" si="75"/>
        <v>1.8638058410704247E-3</v>
      </c>
      <c r="AQ69">
        <f t="shared" si="75"/>
        <v>2.3040996189317309E-3</v>
      </c>
      <c r="AR69">
        <f t="shared" si="75"/>
        <v>2.7458142490478878E-3</v>
      </c>
      <c r="AS69">
        <f t="shared" si="75"/>
        <v>3.1543535975082984E-3</v>
      </c>
      <c r="AT69">
        <f t="shared" si="75"/>
        <v>3.4931635114187304E-3</v>
      </c>
      <c r="AU69">
        <f t="shared" si="75"/>
        <v>3.7290376934972034E-3</v>
      </c>
      <c r="AV69">
        <f t="shared" si="75"/>
        <v>3.8374607829127815E-3</v>
      </c>
      <c r="AW69">
        <f t="shared" si="75"/>
        <v>3.8068033762724074E-3</v>
      </c>
      <c r="AX69">
        <f t="shared" si="75"/>
        <v>3.6403761471565021E-3</v>
      </c>
      <c r="AY69">
        <f t="shared" si="75"/>
        <v>3.3558411333304661E-3</v>
      </c>
      <c r="AZ69">
        <f t="shared" si="75"/>
        <v>2.9821250068820687E-3</v>
      </c>
      <c r="BA69">
        <f t="shared" si="75"/>
        <v>2.5545806298405875E-3</v>
      </c>
      <c r="BB69">
        <f t="shared" si="75"/>
        <v>2.1095154170480972E-3</v>
      </c>
      <c r="BC69">
        <f t="shared" si="75"/>
        <v>1.679249049903108E-3</v>
      </c>
      <c r="BD69">
        <f t="shared" si="76"/>
        <v>1.2885961737805411E-3</v>
      </c>
      <c r="BE69">
        <f t="shared" si="76"/>
        <v>9.5320844717180727E-4</v>
      </c>
      <c r="BF69">
        <f>BF$20*H72</f>
        <v>6.7971717830441825E-4</v>
      </c>
      <c r="BG69">
        <f>BG$20*H71</f>
        <v>4.2187982150416651E-4</v>
      </c>
      <c r="BH69">
        <f t="shared" si="55"/>
        <v>1.5394002476392841E-4</v>
      </c>
      <c r="BI69">
        <f t="shared" si="56"/>
        <v>0.24978554283610524</v>
      </c>
    </row>
    <row r="70" spans="1:61" x14ac:dyDescent="0.25">
      <c r="A70">
        <v>271.39999999999998</v>
      </c>
      <c r="B70">
        <v>0.44597641192063642</v>
      </c>
      <c r="C70" s="10">
        <f t="shared" si="59"/>
        <v>437.4999999999938</v>
      </c>
      <c r="D70">
        <f t="shared" si="60"/>
        <v>6.1730463268598254E-4</v>
      </c>
      <c r="E70">
        <f t="shared" si="61"/>
        <v>5.2256441102616728E-2</v>
      </c>
      <c r="F70">
        <f t="shared" si="67"/>
        <v>0.47717437849652694</v>
      </c>
      <c r="G70">
        <f t="shared" si="57"/>
        <v>9.7331311847038222E-4</v>
      </c>
      <c r="H70">
        <v>0.49720401065663294</v>
      </c>
      <c r="K70">
        <f t="shared" si="62"/>
        <v>3.2633573270350883E-14</v>
      </c>
      <c r="L70">
        <f t="shared" si="75"/>
        <v>1.2578137426658676E-13</v>
      </c>
      <c r="M70">
        <f t="shared" si="75"/>
        <v>4.6734474031393578E-13</v>
      </c>
      <c r="N70">
        <f t="shared" si="75"/>
        <v>1.6738930333791837E-12</v>
      </c>
      <c r="O70">
        <f t="shared" si="75"/>
        <v>5.7794613409365554E-12</v>
      </c>
      <c r="P70">
        <f t="shared" si="75"/>
        <v>1.9236069739535752E-11</v>
      </c>
      <c r="Q70">
        <f t="shared" si="75"/>
        <v>6.1718397532167313E-11</v>
      </c>
      <c r="R70">
        <f t="shared" si="75"/>
        <v>1.9088959591059372E-10</v>
      </c>
      <c r="S70">
        <f t="shared" si="75"/>
        <v>5.6914011126613242E-10</v>
      </c>
      <c r="T70">
        <f t="shared" si="75"/>
        <v>1.6357820903644654E-9</v>
      </c>
      <c r="U70">
        <f t="shared" si="75"/>
        <v>4.5321160515256828E-9</v>
      </c>
      <c r="V70">
        <f t="shared" si="75"/>
        <v>1.2104473776385978E-8</v>
      </c>
      <c r="W70">
        <f t="shared" si="75"/>
        <v>3.1164497191019638E-8</v>
      </c>
      <c r="X70">
        <f t="shared" si="75"/>
        <v>7.7347032019007957E-8</v>
      </c>
      <c r="Y70">
        <f t="shared" si="75"/>
        <v>1.8505315816555346E-7</v>
      </c>
      <c r="Z70">
        <f t="shared" si="75"/>
        <v>4.2679435611326127E-7</v>
      </c>
      <c r="AA70">
        <f t="shared" si="75"/>
        <v>9.488775090876285E-7</v>
      </c>
      <c r="AB70">
        <f t="shared" si="75"/>
        <v>2.0336253953361745E-6</v>
      </c>
      <c r="AC70">
        <f t="shared" si="75"/>
        <v>4.2014681825932673E-6</v>
      </c>
      <c r="AD70">
        <f t="shared" si="75"/>
        <v>8.3675924634819385E-6</v>
      </c>
      <c r="AE70">
        <f t="shared" si="75"/>
        <v>1.6064576456253412E-5</v>
      </c>
      <c r="AF70">
        <f t="shared" si="75"/>
        <v>2.9730852220930505E-5</v>
      </c>
      <c r="AG70">
        <f t="shared" si="75"/>
        <v>5.304137273577105E-5</v>
      </c>
      <c r="AH70">
        <f t="shared" si="75"/>
        <v>9.122029471011708E-5</v>
      </c>
      <c r="AI70">
        <f t="shared" si="75"/>
        <v>1.5122984442315812E-4</v>
      </c>
      <c r="AJ70">
        <f t="shared" si="75"/>
        <v>2.4168675928998249E-4</v>
      </c>
      <c r="AK70">
        <f t="shared" si="75"/>
        <v>3.7233814444831203E-4</v>
      </c>
      <c r="AL70">
        <f t="shared" si="75"/>
        <v>5.5295720397309804E-4</v>
      </c>
      <c r="AM70">
        <f t="shared" si="75"/>
        <v>7.916164847916494E-4</v>
      </c>
      <c r="AN70">
        <f t="shared" si="75"/>
        <v>1.0924648114501068E-3</v>
      </c>
      <c r="AO70">
        <f t="shared" si="75"/>
        <v>1.4533472843711469E-3</v>
      </c>
      <c r="AP70">
        <f t="shared" si="75"/>
        <v>1.8638058410704247E-3</v>
      </c>
      <c r="AQ70">
        <f t="shared" si="75"/>
        <v>2.3040996189317309E-3</v>
      </c>
      <c r="AR70">
        <f t="shared" si="75"/>
        <v>2.7458142490478878E-3</v>
      </c>
      <c r="AS70">
        <f t="shared" si="75"/>
        <v>3.1543535975082984E-3</v>
      </c>
      <c r="AT70">
        <f t="shared" si="75"/>
        <v>3.4931635114187304E-3</v>
      </c>
      <c r="AU70">
        <f t="shared" si="75"/>
        <v>3.7290376934972034E-3</v>
      </c>
      <c r="AV70">
        <f t="shared" si="75"/>
        <v>3.8374607829127815E-3</v>
      </c>
      <c r="AW70">
        <f t="shared" si="75"/>
        <v>3.8068033762724074E-3</v>
      </c>
      <c r="AX70">
        <f t="shared" si="75"/>
        <v>3.6403761471565021E-3</v>
      </c>
      <c r="AY70">
        <f t="shared" si="75"/>
        <v>3.3558411333304661E-3</v>
      </c>
      <c r="AZ70">
        <f t="shared" si="75"/>
        <v>2.9821250068820687E-3</v>
      </c>
      <c r="BA70">
        <f t="shared" si="75"/>
        <v>2.5545806298405875E-3</v>
      </c>
      <c r="BB70">
        <f t="shared" si="75"/>
        <v>2.1095154170480972E-3</v>
      </c>
      <c r="BC70">
        <f t="shared" si="75"/>
        <v>1.679249049903108E-3</v>
      </c>
      <c r="BD70">
        <f t="shared" si="76"/>
        <v>1.2885961737805411E-3</v>
      </c>
      <c r="BE70">
        <f t="shared" si="76"/>
        <v>9.5320844717180727E-4</v>
      </c>
      <c r="BF70">
        <f t="shared" si="76"/>
        <v>6.7971717830441825E-4</v>
      </c>
      <c r="BG70">
        <f>BG$20*H72</f>
        <v>4.6723775446490934E-4</v>
      </c>
      <c r="BH70">
        <f>BH$20*H71</f>
        <v>2.795553155221541E-4</v>
      </c>
      <c r="BI70">
        <f t="shared" si="56"/>
        <v>0.42738784889956311</v>
      </c>
    </row>
    <row r="71" spans="1:61" x14ac:dyDescent="0.25">
      <c r="A71">
        <v>273.2</v>
      </c>
      <c r="B71">
        <v>0.73928187026815573</v>
      </c>
      <c r="C71" s="10">
        <f t="shared" si="59"/>
        <v>-3500.0000000001992</v>
      </c>
      <c r="D71">
        <f t="shared" si="60"/>
        <v>1.8622568783967244E-5</v>
      </c>
      <c r="E71">
        <f t="shared" si="61"/>
        <v>1.5764488346774576E-3</v>
      </c>
      <c r="F71">
        <f t="shared" si="67"/>
        <v>0.82595355935744963</v>
      </c>
      <c r="G71">
        <f t="shared" si="57"/>
        <v>7.5119816895912279E-3</v>
      </c>
      <c r="H71">
        <v>0.90292322799837166</v>
      </c>
      <c r="K71">
        <f t="shared" si="62"/>
        <v>3.2633573270350883E-14</v>
      </c>
      <c r="L71">
        <f t="shared" si="75"/>
        <v>1.2578137426658676E-13</v>
      </c>
      <c r="M71">
        <f t="shared" si="75"/>
        <v>4.6734474031393578E-13</v>
      </c>
      <c r="N71">
        <f t="shared" si="75"/>
        <v>1.6738930333791837E-12</v>
      </c>
      <c r="O71">
        <f t="shared" si="75"/>
        <v>5.7794613409365554E-12</v>
      </c>
      <c r="P71">
        <f t="shared" si="75"/>
        <v>1.9236069739535752E-11</v>
      </c>
      <c r="Q71">
        <f t="shared" si="75"/>
        <v>6.1718397532167313E-11</v>
      </c>
      <c r="R71">
        <f t="shared" si="75"/>
        <v>1.9088959591059372E-10</v>
      </c>
      <c r="S71">
        <f t="shared" si="75"/>
        <v>5.6914011126613242E-10</v>
      </c>
      <c r="T71">
        <f t="shared" si="75"/>
        <v>1.6357820903644654E-9</v>
      </c>
      <c r="U71">
        <f t="shared" si="75"/>
        <v>4.5321160515256828E-9</v>
      </c>
      <c r="V71">
        <f t="shared" si="75"/>
        <v>1.2104473776385978E-8</v>
      </c>
      <c r="W71">
        <f t="shared" si="75"/>
        <v>3.1164497191019638E-8</v>
      </c>
      <c r="X71">
        <f t="shared" si="75"/>
        <v>7.7347032019007957E-8</v>
      </c>
      <c r="Y71">
        <f t="shared" si="75"/>
        <v>1.8505315816555346E-7</v>
      </c>
      <c r="Z71">
        <f t="shared" si="75"/>
        <v>4.2679435611326127E-7</v>
      </c>
      <c r="AA71">
        <f t="shared" si="75"/>
        <v>9.488775090876285E-7</v>
      </c>
      <c r="AB71">
        <f t="shared" si="75"/>
        <v>2.0336253953361745E-6</v>
      </c>
      <c r="AC71">
        <f t="shared" si="75"/>
        <v>4.2014681825932673E-6</v>
      </c>
      <c r="AD71">
        <f t="shared" si="75"/>
        <v>8.3675924634819385E-6</v>
      </c>
      <c r="AE71">
        <f t="shared" si="75"/>
        <v>1.6064576456253412E-5</v>
      </c>
      <c r="AF71">
        <f t="shared" si="75"/>
        <v>2.9730852220930505E-5</v>
      </c>
      <c r="AG71">
        <f t="shared" si="75"/>
        <v>5.304137273577105E-5</v>
      </c>
      <c r="AH71">
        <f t="shared" si="75"/>
        <v>9.122029471011708E-5</v>
      </c>
      <c r="AI71">
        <f t="shared" si="75"/>
        <v>1.5122984442315812E-4</v>
      </c>
      <c r="AJ71">
        <f t="shared" si="75"/>
        <v>2.4168675928998249E-4</v>
      </c>
      <c r="AK71">
        <f t="shared" si="75"/>
        <v>3.7233814444831203E-4</v>
      </c>
      <c r="AL71">
        <f t="shared" si="75"/>
        <v>5.5295720397309804E-4</v>
      </c>
      <c r="AM71">
        <f t="shared" si="75"/>
        <v>7.916164847916494E-4</v>
      </c>
      <c r="AN71">
        <f t="shared" si="75"/>
        <v>1.0924648114501068E-3</v>
      </c>
      <c r="AO71">
        <f t="shared" si="75"/>
        <v>1.4533472843711469E-3</v>
      </c>
      <c r="AP71">
        <f t="shared" si="75"/>
        <v>1.8638058410704247E-3</v>
      </c>
      <c r="AQ71">
        <f t="shared" si="75"/>
        <v>2.3040996189317309E-3</v>
      </c>
      <c r="AR71">
        <f t="shared" si="75"/>
        <v>2.7458142490478878E-3</v>
      </c>
      <c r="AS71">
        <f t="shared" si="75"/>
        <v>3.1543535975082984E-3</v>
      </c>
      <c r="AT71">
        <f t="shared" si="75"/>
        <v>3.4931635114187304E-3</v>
      </c>
      <c r="AU71">
        <f t="shared" si="75"/>
        <v>3.7290376934972034E-3</v>
      </c>
      <c r="AV71">
        <f t="shared" si="75"/>
        <v>3.8374607829127815E-3</v>
      </c>
      <c r="AW71">
        <f t="shared" si="75"/>
        <v>3.8068033762724074E-3</v>
      </c>
      <c r="AX71">
        <f t="shared" si="75"/>
        <v>3.6403761471565021E-3</v>
      </c>
      <c r="AY71">
        <f t="shared" si="75"/>
        <v>3.3558411333304661E-3</v>
      </c>
      <c r="AZ71">
        <f t="shared" si="75"/>
        <v>2.9821250068820687E-3</v>
      </c>
      <c r="BA71">
        <f t="shared" si="75"/>
        <v>2.5545806298405875E-3</v>
      </c>
      <c r="BB71">
        <f t="shared" si="75"/>
        <v>2.1095154170480972E-3</v>
      </c>
      <c r="BC71">
        <f t="shared" si="75"/>
        <v>1.679249049903108E-3</v>
      </c>
      <c r="BD71">
        <f t="shared" si="76"/>
        <v>1.2885961737805411E-3</v>
      </c>
      <c r="BE71">
        <f t="shared" si="76"/>
        <v>9.5320844717180727E-4</v>
      </c>
      <c r="BF71">
        <f t="shared" si="76"/>
        <v>6.7971717830441825E-4</v>
      </c>
      <c r="BG71">
        <f t="shared" si="76"/>
        <v>4.6723775446490934E-4</v>
      </c>
      <c r="BH71">
        <f>BH$20*H72</f>
        <v>3.0961138982090543E-4</v>
      </c>
      <c r="BI71">
        <f>BI$20*H71</f>
        <v>0.77613697368618706</v>
      </c>
    </row>
    <row r="72" spans="1:61" x14ac:dyDescent="0.25">
      <c r="A72">
        <v>275</v>
      </c>
      <c r="B72">
        <v>1</v>
      </c>
      <c r="C72" s="10">
        <f t="shared" si="59"/>
        <v>-350</v>
      </c>
      <c r="D72">
        <f t="shared" si="60"/>
        <v>1.6553532046466198E-3</v>
      </c>
      <c r="E72">
        <f t="shared" si="61"/>
        <v>0.14012994988593774</v>
      </c>
      <c r="F72">
        <f t="shared" si="67"/>
        <v>0.90939905029203849</v>
      </c>
      <c r="G72">
        <f t="shared" si="57"/>
        <v>8.2085320879845703E-3</v>
      </c>
      <c r="H72">
        <v>1</v>
      </c>
      <c r="K72">
        <f t="shared" si="62"/>
        <v>3.2633573270350883E-14</v>
      </c>
      <c r="L72">
        <f t="shared" si="75"/>
        <v>1.2578137426658676E-13</v>
      </c>
      <c r="M72">
        <f t="shared" si="75"/>
        <v>4.6734474031393578E-13</v>
      </c>
      <c r="N72">
        <f t="shared" si="75"/>
        <v>1.6738930333791837E-12</v>
      </c>
      <c r="O72">
        <f t="shared" si="75"/>
        <v>5.7794613409365554E-12</v>
      </c>
      <c r="P72">
        <f t="shared" si="75"/>
        <v>1.9236069739535752E-11</v>
      </c>
      <c r="Q72">
        <f t="shared" si="75"/>
        <v>6.1718397532167313E-11</v>
      </c>
      <c r="R72">
        <f t="shared" si="75"/>
        <v>1.9088959591059372E-10</v>
      </c>
      <c r="S72">
        <f t="shared" si="75"/>
        <v>5.6914011126613242E-10</v>
      </c>
      <c r="T72">
        <f t="shared" si="75"/>
        <v>1.6357820903644654E-9</v>
      </c>
      <c r="U72">
        <f t="shared" si="75"/>
        <v>4.5321160515256828E-9</v>
      </c>
      <c r="V72">
        <f t="shared" si="75"/>
        <v>1.2104473776385978E-8</v>
      </c>
      <c r="W72">
        <f t="shared" si="75"/>
        <v>3.1164497191019638E-8</v>
      </c>
      <c r="X72">
        <f t="shared" si="75"/>
        <v>7.7347032019007957E-8</v>
      </c>
      <c r="Y72">
        <f t="shared" si="75"/>
        <v>1.8505315816555346E-7</v>
      </c>
      <c r="Z72">
        <f t="shared" si="75"/>
        <v>4.2679435611326127E-7</v>
      </c>
      <c r="AA72">
        <f t="shared" si="75"/>
        <v>9.488775090876285E-7</v>
      </c>
      <c r="AB72">
        <f t="shared" si="75"/>
        <v>2.0336253953361745E-6</v>
      </c>
      <c r="AC72">
        <f t="shared" si="75"/>
        <v>4.2014681825932673E-6</v>
      </c>
      <c r="AD72">
        <f t="shared" si="75"/>
        <v>8.3675924634819385E-6</v>
      </c>
      <c r="AE72">
        <f t="shared" si="75"/>
        <v>1.6064576456253412E-5</v>
      </c>
      <c r="AF72">
        <f t="shared" si="75"/>
        <v>2.9730852220930505E-5</v>
      </c>
      <c r="AG72">
        <f t="shared" si="75"/>
        <v>5.304137273577105E-5</v>
      </c>
      <c r="AH72">
        <f t="shared" si="75"/>
        <v>9.122029471011708E-5</v>
      </c>
      <c r="AI72">
        <f t="shared" si="75"/>
        <v>1.5122984442315812E-4</v>
      </c>
      <c r="AJ72">
        <f t="shared" si="75"/>
        <v>2.4168675928998249E-4</v>
      </c>
      <c r="AK72">
        <f t="shared" si="75"/>
        <v>3.7233814444831203E-4</v>
      </c>
      <c r="AL72">
        <f t="shared" si="75"/>
        <v>5.5295720397309804E-4</v>
      </c>
      <c r="AM72">
        <f t="shared" si="75"/>
        <v>7.916164847916494E-4</v>
      </c>
      <c r="AN72">
        <f t="shared" si="75"/>
        <v>1.0924648114501068E-3</v>
      </c>
      <c r="AO72">
        <f t="shared" si="75"/>
        <v>1.4533472843711469E-3</v>
      </c>
      <c r="AP72">
        <f t="shared" si="75"/>
        <v>1.8638058410704247E-3</v>
      </c>
      <c r="AQ72">
        <f t="shared" si="75"/>
        <v>2.3040996189317309E-3</v>
      </c>
      <c r="AR72">
        <f t="shared" si="75"/>
        <v>2.7458142490478878E-3</v>
      </c>
      <c r="AS72">
        <f t="shared" si="75"/>
        <v>3.1543535975082984E-3</v>
      </c>
      <c r="AT72">
        <f t="shared" si="75"/>
        <v>3.4931635114187304E-3</v>
      </c>
      <c r="AU72">
        <f t="shared" ref="AU72:BH72" si="77">AU$20</f>
        <v>3.7290376934972034E-3</v>
      </c>
      <c r="AV72">
        <f t="shared" si="77"/>
        <v>3.8374607829127815E-3</v>
      </c>
      <c r="AW72">
        <f t="shared" si="77"/>
        <v>3.8068033762724074E-3</v>
      </c>
      <c r="AX72">
        <f t="shared" si="77"/>
        <v>3.6403761471565021E-3</v>
      </c>
      <c r="AY72">
        <f t="shared" si="77"/>
        <v>3.3558411333304661E-3</v>
      </c>
      <c r="AZ72">
        <f t="shared" si="77"/>
        <v>2.9821250068820687E-3</v>
      </c>
      <c r="BA72">
        <f t="shared" si="77"/>
        <v>2.5545806298405875E-3</v>
      </c>
      <c r="BB72">
        <f t="shared" si="77"/>
        <v>2.1095154170480972E-3</v>
      </c>
      <c r="BC72">
        <f t="shared" si="77"/>
        <v>1.679249049903108E-3</v>
      </c>
      <c r="BD72">
        <f t="shared" si="77"/>
        <v>1.2885961737805411E-3</v>
      </c>
      <c r="BE72">
        <f t="shared" si="77"/>
        <v>9.5320844717180727E-4</v>
      </c>
      <c r="BF72">
        <f t="shared" si="77"/>
        <v>6.7971717830441825E-4</v>
      </c>
      <c r="BG72">
        <f t="shared" si="77"/>
        <v>4.6723775446490934E-4</v>
      </c>
      <c r="BH72">
        <f t="shared" si="77"/>
        <v>3.0961138982090543E-4</v>
      </c>
      <c r="BI72">
        <f>BI$20*H72</f>
        <v>0.85958246462077592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Ville-Veikko Telkki</dc:creator>
  <cp:lastModifiedBy>Ville-Veikko Telkki</cp:lastModifiedBy>
  <dcterms:created xsi:type="dcterms:W3CDTF">2023-02-14T09:53:35Z</dcterms:created>
  <dcterms:modified xsi:type="dcterms:W3CDTF">2023-02-28T08:26:52Z</dcterms:modified>
</cp:coreProperties>
</file>